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565" windowHeight="8445" activeTab="0"/>
  </bookViews>
  <sheets>
    <sheet name="Cost Form" sheetId="1" r:id="rId1"/>
    <sheet name="Yield Percentage" sheetId="2" r:id="rId2"/>
    <sheet name="Conversion 2" sheetId="3" r:id="rId3"/>
    <sheet name="Conversions" sheetId="4" r:id="rId4"/>
  </sheets>
  <definedNames>
    <definedName name="_xlnm.Print_Area" localSheetId="0">'Cost Form'!$A$1:$M$57</definedName>
  </definedNames>
  <calcPr fullCalcOnLoad="1"/>
</workbook>
</file>

<file path=xl/sharedStrings.xml><?xml version="1.0" encoding="utf-8"?>
<sst xmlns="http://schemas.openxmlformats.org/spreadsheetml/2006/main" count="1514" uniqueCount="454">
  <si>
    <t>Weight</t>
  </si>
  <si>
    <t>Volume</t>
  </si>
  <si>
    <t>Count</t>
  </si>
  <si>
    <t>lb</t>
  </si>
  <si>
    <t>APC / Unit</t>
  </si>
  <si>
    <t>EPC / Unit</t>
  </si>
  <si>
    <t>Ingredients</t>
  </si>
  <si>
    <t>Total Cost</t>
  </si>
  <si>
    <t>Recipe Quantity</t>
  </si>
  <si>
    <t>Cost</t>
  </si>
  <si>
    <t>Density</t>
  </si>
  <si>
    <t>cup</t>
  </si>
  <si>
    <t>Name</t>
  </si>
  <si>
    <t>Yield %</t>
  </si>
  <si>
    <t>Water</t>
  </si>
  <si>
    <t>Density Measurement</t>
  </si>
  <si>
    <t>Salt</t>
  </si>
  <si>
    <t>tbsp</t>
  </si>
  <si>
    <t>Current Cost</t>
  </si>
  <si>
    <t>Cost Weight</t>
  </si>
  <si>
    <t>Almonds, blanched</t>
  </si>
  <si>
    <t>Apples, pie, canned</t>
  </si>
  <si>
    <t>Butter</t>
  </si>
  <si>
    <t>Applesauce, canned</t>
  </si>
  <si>
    <t>Apricots, cooked</t>
  </si>
  <si>
    <t>Apricots, drained</t>
  </si>
  <si>
    <t>Apricots, pie, packed</t>
  </si>
  <si>
    <t>Apricots, halves</t>
  </si>
  <si>
    <t>Baking powder</t>
  </si>
  <si>
    <t>Allspice, ground</t>
  </si>
  <si>
    <t>Barley</t>
  </si>
  <si>
    <t>Beans, baked</t>
  </si>
  <si>
    <t>Beans, kidney</t>
  </si>
  <si>
    <t>Beans, kidney, cooked</t>
  </si>
  <si>
    <t>Beans, navy, dried</t>
  </si>
  <si>
    <t>Bean sprouts</t>
  </si>
  <si>
    <t>Beets, cooked, diced</t>
  </si>
  <si>
    <t>Apples, peeled, 1/2” cubes</t>
  </si>
  <si>
    <t>Asparagus, cut, canned</t>
  </si>
  <si>
    <t>Beans, cut, canned, drained</t>
  </si>
  <si>
    <t>Beans, lima, cooked</t>
  </si>
  <si>
    <t>Beans, lima, dried</t>
  </si>
  <si>
    <t>Beets, cooked, sliced</t>
  </si>
  <si>
    <t>Blueberries, canned</t>
  </si>
  <si>
    <t>Blueberries, fresh</t>
  </si>
  <si>
    <t>Bread crumbs, dried</t>
  </si>
  <si>
    <t>Bread crumbs, soft</t>
  </si>
  <si>
    <t>Brussel sprouts</t>
  </si>
  <si>
    <t>Cake crumbs, soft</t>
  </si>
  <si>
    <t>Carrots, raw or cooked, diced</t>
  </si>
  <si>
    <t>Celery seed</t>
  </si>
  <si>
    <t>Cheese, cottage or cream</t>
  </si>
  <si>
    <t>Cheese, grated</t>
  </si>
  <si>
    <t>Cherries, glacéed</t>
  </si>
  <si>
    <t>Chicken, cooked, cubed</t>
  </si>
  <si>
    <t>Chili powder</t>
  </si>
  <si>
    <t>Chili sauce</t>
  </si>
  <si>
    <t>Chocolate, grated</t>
  </si>
  <si>
    <t>Chocolate, melted</t>
  </si>
  <si>
    <t>Cinnamon, ground</t>
  </si>
  <si>
    <t>Citron, dried, chopped</t>
  </si>
  <si>
    <t>Cloves, ground</t>
  </si>
  <si>
    <t>Cloves, whole</t>
  </si>
  <si>
    <t>Cocoa</t>
  </si>
  <si>
    <t>Coconut, shredded</t>
  </si>
  <si>
    <t>Corn, canned</t>
  </si>
  <si>
    <t>Corn flakes</t>
  </si>
  <si>
    <t>Cornmeal</t>
  </si>
  <si>
    <t>Corn syrup</t>
  </si>
  <si>
    <t>Cornstarch</t>
  </si>
  <si>
    <t>Cracker crumbs</t>
  </si>
  <si>
    <t>Cranberries, raw</t>
  </si>
  <si>
    <t>Cranberry sauce</t>
  </si>
  <si>
    <t>Cream, whipped</t>
  </si>
  <si>
    <t>Cream, whipping</t>
  </si>
  <si>
    <t>Cream of tartar</t>
  </si>
  <si>
    <t>Cream of wheat</t>
  </si>
  <si>
    <t>Currants, dried</t>
  </si>
  <si>
    <t>Curry powder</t>
  </si>
  <si>
    <t>Dates, pitted</t>
  </si>
  <si>
    <t>Eggs, dried, whites</t>
  </si>
  <si>
    <t>Eggs, dried, yolks</t>
  </si>
  <si>
    <t>Figs, dried, chopped</t>
  </si>
  <si>
    <t>Flour, all-purpose</t>
  </si>
  <si>
    <t>Flour, bread, sifted</t>
  </si>
  <si>
    <t>Flour, bread, unsifted</t>
  </si>
  <si>
    <t>Flour, cake/pastry, sifted</t>
  </si>
  <si>
    <t>Flour, rye</t>
  </si>
  <si>
    <t>Flour, soy</t>
  </si>
  <si>
    <t>Flour, whole wheat</t>
  </si>
  <si>
    <t>Gelatin, granulated</t>
  </si>
  <si>
    <t>Ginger; ground</t>
  </si>
  <si>
    <t>Grapes, whole</t>
  </si>
  <si>
    <t>Ham, cooked, diced</t>
  </si>
  <si>
    <t>Honey</t>
  </si>
  <si>
    <t>Jam</t>
  </si>
  <si>
    <t>Jelly</t>
  </si>
  <si>
    <t>Lard</t>
  </si>
  <si>
    <t>Lettuce, shredded</t>
  </si>
  <si>
    <t>Margarine</t>
  </si>
  <si>
    <t>Mayonnaise</t>
  </si>
  <si>
    <t>Meat, cooked, chopped</t>
  </si>
  <si>
    <t>Milk, condensed</t>
  </si>
  <si>
    <t>Milk, evaporated</t>
  </si>
  <si>
    <t>Milk, nonfat dry</t>
  </si>
  <si>
    <t>Molasses</t>
  </si>
  <si>
    <t>Mustard, dry, ground</t>
  </si>
  <si>
    <t>Mustard, prepared</t>
  </si>
  <si>
    <t>Mustard seed</t>
  </si>
  <si>
    <t>Noodles, cooked</t>
  </si>
  <si>
    <t>Nutmeg, ground</t>
  </si>
  <si>
    <t>Oil, vegetable</t>
  </si>
  <si>
    <t>Onions, chopped</t>
  </si>
  <si>
    <t>Oysters, shucked</t>
  </si>
  <si>
    <t>Paprika</t>
  </si>
  <si>
    <t>Parsley, coarsely chopped</t>
  </si>
  <si>
    <t>Peanut butter</t>
  </si>
  <si>
    <t>Peaches, chopped</t>
  </si>
  <si>
    <t>Pears, canned, drained/diced</t>
  </si>
  <si>
    <t>Peas, canned, drained</t>
  </si>
  <si>
    <t>Peas, dried, split</t>
  </si>
  <si>
    <t>Pepper, ground</t>
  </si>
  <si>
    <t>Peppers, green, chopped</t>
  </si>
  <si>
    <t>Pimiento, chopped</t>
  </si>
  <si>
    <t>Pineapple, crushed</t>
  </si>
  <si>
    <t>Poppy seed</t>
  </si>
  <si>
    <t>Potato chips</t>
  </si>
  <si>
    <t>Potatoes, cooked, diced/mashed</t>
  </si>
  <si>
    <t>Prunes, cooked, pitted</t>
  </si>
  <si>
    <t>Prunes, dried</t>
  </si>
  <si>
    <t>Pumpkin, cooked</t>
  </si>
  <si>
    <t>Raisins</t>
  </si>
  <si>
    <t>Raisins, after cooking</t>
  </si>
  <si>
    <t>Rhubarb, cooked</t>
  </si>
  <si>
    <t>Rhubarb, raw, 1” dice</t>
  </si>
  <si>
    <t>Rice, cooked</t>
  </si>
  <si>
    <t>Rice, puffed</t>
  </si>
  <si>
    <t>Rice, uncooked</t>
  </si>
  <si>
    <t>Rutabaga, cubed</t>
  </si>
  <si>
    <t>Sage, ground</t>
  </si>
  <si>
    <t>Salad dressing</t>
  </si>
  <si>
    <t>Salmon, canned</t>
  </si>
  <si>
    <t>Sauerkraut</t>
  </si>
  <si>
    <t xml:space="preserve">Sesame seed    </t>
  </si>
  <si>
    <t>Shallots, diced</t>
  </si>
  <si>
    <t>Shortening</t>
  </si>
  <si>
    <t>Soda, baking</t>
  </si>
  <si>
    <t>Soybeans</t>
  </si>
  <si>
    <t>Spinach, cooked</t>
  </si>
  <si>
    <t>Spinach, raw</t>
  </si>
  <si>
    <t>Strawberries</t>
  </si>
  <si>
    <t>Suet, ground</t>
  </si>
  <si>
    <t>Sugar, brown, lightly packed</t>
  </si>
  <si>
    <t>Sugar, brown, solidly packed</t>
  </si>
  <si>
    <t>Sugar, granulated</t>
  </si>
  <si>
    <t>Sugar, powdered, sifted</t>
  </si>
  <si>
    <t>Tapioca, pearl</t>
  </si>
  <si>
    <t>Tapioca, quick-cooking</t>
  </si>
  <si>
    <t>Tea, instant</t>
  </si>
  <si>
    <t>Tea, loose-leaf</t>
  </si>
  <si>
    <t>Tomatoes, canned</t>
  </si>
  <si>
    <t>Tomatoes, fresh, diced</t>
  </si>
  <si>
    <t>Tuna</t>
  </si>
  <si>
    <t>Vanilla</t>
  </si>
  <si>
    <t>Vinegar</t>
  </si>
  <si>
    <t>Walnuts, shelled</t>
  </si>
  <si>
    <t>Yeast, envelope</t>
  </si>
  <si>
    <t>Squash, Zucchini</t>
  </si>
  <si>
    <t>Squash, Yellow</t>
  </si>
  <si>
    <t>Squash, Hubbard</t>
  </si>
  <si>
    <t>Squash, Butternut</t>
  </si>
  <si>
    <t>Squash, Acorn</t>
  </si>
  <si>
    <t>Potatoes, sweet</t>
  </si>
  <si>
    <t>Potatoes, chef</t>
  </si>
  <si>
    <t>Potatoes, red</t>
  </si>
  <si>
    <t>Persimmons</t>
  </si>
  <si>
    <t>Okra</t>
  </si>
  <si>
    <t>Nectarines</t>
  </si>
  <si>
    <t>Mushrooms</t>
  </si>
  <si>
    <t>Cantaloupe</t>
  </si>
  <si>
    <t>Lime juice</t>
  </si>
  <si>
    <t>Lemon juice</t>
  </si>
  <si>
    <t>Eggplant</t>
  </si>
  <si>
    <t>Collards</t>
  </si>
  <si>
    <t>Chard</t>
  </si>
  <si>
    <t>Cauliflower</t>
  </si>
  <si>
    <t>Broccoli</t>
  </si>
  <si>
    <t>Blackberries</t>
  </si>
  <si>
    <t>Avocado</t>
  </si>
  <si>
    <t>Artichokes</t>
  </si>
  <si>
    <t>Anise</t>
  </si>
  <si>
    <t>Radishes</t>
  </si>
  <si>
    <t>Nutmeats</t>
  </si>
  <si>
    <t>Mincemeat</t>
  </si>
  <si>
    <t>Grapes, cut, seeded</t>
  </si>
  <si>
    <t>Beef, ground</t>
  </si>
  <si>
    <t>Beef, frozen patties, 3 oz</t>
  </si>
  <si>
    <t>Beef, breaded patty</t>
  </si>
  <si>
    <t>Beef, chuck roast</t>
  </si>
  <si>
    <t>Beef, lean patties</t>
  </si>
  <si>
    <t>Beef, sloppy joe</t>
  </si>
  <si>
    <t>Beef, taco filling</t>
  </si>
  <si>
    <t>Beef, special trim</t>
  </si>
  <si>
    <t>Corn, cob</t>
  </si>
  <si>
    <t xml:space="preserve">Almonds, roasted </t>
  </si>
  <si>
    <t xml:space="preserve">Almonds, natural </t>
  </si>
  <si>
    <t>Apples, slices, canned</t>
  </si>
  <si>
    <t>Apples, slices</t>
  </si>
  <si>
    <t>Apricots, canned</t>
  </si>
  <si>
    <t>Apricots, diced, canned</t>
  </si>
  <si>
    <t>Apricots, slices</t>
  </si>
  <si>
    <t>Apricots</t>
  </si>
  <si>
    <t>Beans, pinto, dry</t>
  </si>
  <si>
    <t>Beans, pinto, canned</t>
  </si>
  <si>
    <t>Beans, green , frozen</t>
  </si>
  <si>
    <t>Beans, garbanzo, canned</t>
  </si>
  <si>
    <t>Beans, green , canned</t>
  </si>
  <si>
    <t>Cheese, cheddar white</t>
  </si>
  <si>
    <t>Cheese, cheddar yellow</t>
  </si>
  <si>
    <t>Cheese, mozzarella</t>
  </si>
  <si>
    <t>Cheese, yellow, sliced</t>
  </si>
  <si>
    <t>Cheese, barrel</t>
  </si>
  <si>
    <t>Blackberries evergreen</t>
  </si>
  <si>
    <t>Blackberries marion</t>
  </si>
  <si>
    <t>Blueberries, dry</t>
  </si>
  <si>
    <t>Blueberries, wild</t>
  </si>
  <si>
    <t>Cherries, frozen</t>
  </si>
  <si>
    <t>Catfish, nuggets</t>
  </si>
  <si>
    <t>Catfish, strips</t>
  </si>
  <si>
    <t>Carrots, canned</t>
  </si>
  <si>
    <t>Chicken, fajita</t>
  </si>
  <si>
    <t>Chicken, boned, canned</t>
  </si>
  <si>
    <t>Chicken, breaded</t>
  </si>
  <si>
    <t>Corn</t>
  </si>
  <si>
    <t>Chicken, diced</t>
  </si>
  <si>
    <t>Cherries, red tart, canned</t>
  </si>
  <si>
    <t>Cranberry, juice</t>
  </si>
  <si>
    <t>Cranberries, dried</t>
  </si>
  <si>
    <t>Cranberries, whole</t>
  </si>
  <si>
    <t>Egg mix, dry</t>
  </si>
  <si>
    <t>Eggs, whole</t>
  </si>
  <si>
    <t>Fruit mix, canned</t>
  </si>
  <si>
    <t>Grapefruit juice, canned</t>
  </si>
  <si>
    <t>Apples</t>
  </si>
  <si>
    <t>Cantaloupe, chunks</t>
  </si>
  <si>
    <t>Celery, diced</t>
  </si>
  <si>
    <t>Celery sticks</t>
  </si>
  <si>
    <t>Carrots, whole baby, snack pack</t>
  </si>
  <si>
    <t>Carrots, whole baby, bulk</t>
  </si>
  <si>
    <t>Beef, coarse ground, bulk</t>
  </si>
  <si>
    <t>Flour, bakers hard white, bulk</t>
  </si>
  <si>
    <t xml:space="preserve">Flour, masa, yellow </t>
  </si>
  <si>
    <t>Raspberries</t>
  </si>
  <si>
    <t xml:space="preserve">Orange juice, frozen, condensed </t>
  </si>
  <si>
    <t>Peanuts</t>
  </si>
  <si>
    <t xml:space="preserve">Orange juice </t>
  </si>
  <si>
    <t>Peaches, diced</t>
  </si>
  <si>
    <t>Peaches, sliced</t>
  </si>
  <si>
    <t>Peaches, dried</t>
  </si>
  <si>
    <t>Pears, halves</t>
  </si>
  <si>
    <t>Pears, sliced</t>
  </si>
  <si>
    <t>Peas, green, canned</t>
  </si>
  <si>
    <t>Peas, green</t>
  </si>
  <si>
    <t>Pineapple, chunks, canned</t>
  </si>
  <si>
    <t>Pineapple, tidbits, canned</t>
  </si>
  <si>
    <t>Pork, natural juice, canned</t>
  </si>
  <si>
    <t>Pork, ham roast, frozen</t>
  </si>
  <si>
    <t>Pork, sloppy joe mix</t>
  </si>
  <si>
    <t>Pork taco filling</t>
  </si>
  <si>
    <t>Pork, breaded patty</t>
  </si>
  <si>
    <t>Potatoes, wedges, frozen</t>
  </si>
  <si>
    <t>Potatoes, sweet mashed</t>
  </si>
  <si>
    <t>Potatoes, sweet mashed, canned</t>
  </si>
  <si>
    <t>Potatoes, sweet, canned</t>
  </si>
  <si>
    <t>Potatoes, rounds</t>
  </si>
  <si>
    <t>Potatoes, oven</t>
  </si>
  <si>
    <t>Salmon, pink</t>
  </si>
  <si>
    <t>Salmon, nuggets</t>
  </si>
  <si>
    <t>Salsa, canned</t>
  </si>
  <si>
    <t>Spaghetti sauce, canned</t>
  </si>
  <si>
    <t>Strawberries, sliced, frozen</t>
  </si>
  <si>
    <t>Tomato, paste, canned</t>
  </si>
  <si>
    <t>Tomato, sauce, canned</t>
  </si>
  <si>
    <t>Tomatoes, diced, canned</t>
  </si>
  <si>
    <t>Tomatoes, whole, canned</t>
  </si>
  <si>
    <t>Trail mix</t>
  </si>
  <si>
    <t>Tuna, lite in water</t>
  </si>
  <si>
    <t>Tuna pouch</t>
  </si>
  <si>
    <t xml:space="preserve">Turkey breast, deli </t>
  </si>
  <si>
    <t>Turkey breast, deli smoked</t>
  </si>
  <si>
    <t>Turkey hams, smoked, frozen</t>
  </si>
  <si>
    <t>Turkey roasts, frozen</t>
  </si>
  <si>
    <t>Turkey chubs, frozen</t>
  </si>
  <si>
    <t>Turkey, ground, burger, frozen</t>
  </si>
  <si>
    <t>Turkey, whole, frozen</t>
  </si>
  <si>
    <t>Pudding chocolate</t>
  </si>
  <si>
    <t xml:space="preserve">Pudding vanilla </t>
  </si>
  <si>
    <t>Rice, raw</t>
  </si>
  <si>
    <t>Rice parboiled</t>
  </si>
  <si>
    <t xml:space="preserve">Spaghetti </t>
  </si>
  <si>
    <t>Orange sections</t>
  </si>
  <si>
    <t>Oranges, fresh</t>
  </si>
  <si>
    <t>Vegetable oil</t>
  </si>
  <si>
    <t>Sunflower oil</t>
  </si>
  <si>
    <t>Tangelos</t>
  </si>
  <si>
    <t xml:space="preserve">Turkey, bulk </t>
  </si>
  <si>
    <t xml:space="preserve">Pears, d-anjou fresh </t>
  </si>
  <si>
    <t>Oats, rolled</t>
  </si>
  <si>
    <t>Kiwifruit, fresh</t>
  </si>
  <si>
    <t>Peanut butter, drum</t>
  </si>
  <si>
    <t>Sunflower butter</t>
  </si>
  <si>
    <t>Potatoes, bulk</t>
  </si>
  <si>
    <t>Pork, boneless</t>
  </si>
  <si>
    <t>Peanut butter, smooth</t>
  </si>
  <si>
    <t>Peanuts, roasted</t>
  </si>
  <si>
    <t>Grapes, lunch bunch</t>
  </si>
  <si>
    <t>c</t>
  </si>
  <si>
    <t>Walnut pieces</t>
  </si>
  <si>
    <t>volume 1</t>
  </si>
  <si>
    <t>volume 2</t>
  </si>
  <si>
    <t>bu</t>
  </si>
  <si>
    <t>gal</t>
  </si>
  <si>
    <t>qt</t>
  </si>
  <si>
    <t>pt</t>
  </si>
  <si>
    <t>fl oz</t>
  </si>
  <si>
    <t>tsp</t>
  </si>
  <si>
    <t>liter</t>
  </si>
  <si>
    <t>ml</t>
  </si>
  <si>
    <t>conversion factor</t>
  </si>
  <si>
    <t>Qty</t>
  </si>
  <si>
    <t>Factor</t>
  </si>
  <si>
    <t>Density lbs per cup</t>
  </si>
  <si>
    <t>Cost per cup or per lb</t>
  </si>
  <si>
    <t>Potatoes, dehydrated</t>
  </si>
  <si>
    <t>Potatoes, granules, dehydrated</t>
  </si>
  <si>
    <t>Beans, black-eyed peas, canned</t>
  </si>
  <si>
    <t>Beans, great northern, dry</t>
  </si>
  <si>
    <t>Beef, crumb</t>
  </si>
  <si>
    <t>Horseradish</t>
  </si>
  <si>
    <t>Cucumbers</t>
  </si>
  <si>
    <t>Watermelon</t>
  </si>
  <si>
    <t>Cream Cheese</t>
  </si>
  <si>
    <t>Green Onions</t>
  </si>
  <si>
    <t>Red peppers</t>
  </si>
  <si>
    <t>Bananas</t>
  </si>
  <si>
    <t>Beans, wax</t>
  </si>
  <si>
    <t>Oil, olive</t>
  </si>
  <si>
    <t>Milk</t>
  </si>
  <si>
    <t>Raspberry Sauce</t>
  </si>
  <si>
    <t>Chicken stock</t>
  </si>
  <si>
    <t>Food Cost Form</t>
  </si>
  <si>
    <t>Date:</t>
  </si>
  <si>
    <t>Menu Item:</t>
  </si>
  <si>
    <t>Size</t>
  </si>
  <si>
    <t>Number of Portions</t>
  </si>
  <si>
    <t>Cost per Portion:</t>
  </si>
  <si>
    <t>Selling Price</t>
  </si>
  <si>
    <t>Food Cost%</t>
  </si>
  <si>
    <t>Hot Pepper Sauce</t>
  </si>
  <si>
    <t>Cheese, Gruyere</t>
  </si>
  <si>
    <t>Trout, smoke filet</t>
  </si>
  <si>
    <t>Ginger root</t>
  </si>
  <si>
    <t>Coconut milk</t>
  </si>
  <si>
    <t>Grapefruit</t>
  </si>
  <si>
    <t>ea</t>
  </si>
  <si>
    <t>Watercress</t>
  </si>
  <si>
    <t>Melon, Honeydew</t>
  </si>
  <si>
    <t>Cream, heavy</t>
  </si>
  <si>
    <t>Asparagus, white</t>
  </si>
  <si>
    <t>Asparagus, green</t>
  </si>
  <si>
    <t>Basil, fresh</t>
  </si>
  <si>
    <t>Beans, green</t>
  </si>
  <si>
    <t>Beets, golden baby</t>
  </si>
  <si>
    <t>Beets, red, baby</t>
  </si>
  <si>
    <t>Cabbage, green, shredded</t>
  </si>
  <si>
    <t>Cabbage, red, shredded</t>
  </si>
  <si>
    <t>Oregano, fresh</t>
  </si>
  <si>
    <t>Mushroom, button</t>
  </si>
  <si>
    <t>Mushroom, chanterelle</t>
  </si>
  <si>
    <t>Mushroom, cremini</t>
  </si>
  <si>
    <t>Mushroom, porcini</t>
  </si>
  <si>
    <t>Mushroom, portobello</t>
  </si>
  <si>
    <t>Mint, fresh</t>
  </si>
  <si>
    <t>Lettuce, micro green</t>
  </si>
  <si>
    <t>Peppers, anaheim chile</t>
  </si>
  <si>
    <t>Eggs, fresh, whites</t>
  </si>
  <si>
    <t>Eggs, fresh, yolks</t>
  </si>
  <si>
    <t>Eggs, raw, shelled</t>
  </si>
  <si>
    <t>Peppers, yellow bell</t>
  </si>
  <si>
    <t>Peppers, red bell</t>
  </si>
  <si>
    <t>Peppers, orange bell</t>
  </si>
  <si>
    <t>Tomatoes, roma</t>
  </si>
  <si>
    <t>Tomatoes, on vine</t>
  </si>
  <si>
    <t>Tomatoes, cherry</t>
  </si>
  <si>
    <t>Tomatoes, pear</t>
  </si>
  <si>
    <t>Spinach, baby</t>
  </si>
  <si>
    <t>Rosemary</t>
  </si>
  <si>
    <t>Thyme</t>
  </si>
  <si>
    <t>Mace</t>
  </si>
  <si>
    <t>Vinegar, balsamico</t>
  </si>
  <si>
    <t>Vinegar, red wine</t>
  </si>
  <si>
    <t>Vinegar, champaigne</t>
  </si>
  <si>
    <t>Vinegar, apple cider</t>
  </si>
  <si>
    <t>Weight 1</t>
  </si>
  <si>
    <t>Weight 2</t>
  </si>
  <si>
    <t>kg</t>
  </si>
  <si>
    <t>g</t>
  </si>
  <si>
    <t>oz</t>
  </si>
  <si>
    <t>Weight Abbreviations</t>
  </si>
  <si>
    <t>Weight Conversion</t>
  </si>
  <si>
    <t>Garlic</t>
  </si>
  <si>
    <t>Oil, canola</t>
  </si>
  <si>
    <t>Oil.corn</t>
  </si>
  <si>
    <t>Bacon</t>
  </si>
  <si>
    <t>Bread, whole wheat</t>
  </si>
  <si>
    <t>Bread, rye</t>
  </si>
  <si>
    <t>Cheese, swiss</t>
  </si>
  <si>
    <t>Ketchup</t>
  </si>
  <si>
    <t>Mustard, Dijon</t>
  </si>
  <si>
    <t>Bread, white</t>
  </si>
  <si>
    <t>Broccoli, frozen florets</t>
  </si>
  <si>
    <t>Onions, yellow</t>
  </si>
  <si>
    <t>Celery</t>
  </si>
  <si>
    <t>Half and half</t>
  </si>
  <si>
    <t>Mustard, dry</t>
  </si>
  <si>
    <t>Pepper, cayanne</t>
  </si>
  <si>
    <t>Oranges, madarin</t>
  </si>
  <si>
    <t>Pecans, chopped</t>
  </si>
  <si>
    <t>Poppy seed dressing</t>
  </si>
  <si>
    <t>Marshmallows, miny</t>
  </si>
  <si>
    <t>Mustard, yellow</t>
  </si>
  <si>
    <t>Grapes, red</t>
  </si>
  <si>
    <t>Beef stock</t>
  </si>
  <si>
    <t>Pepper, black</t>
  </si>
  <si>
    <t>Cheese, asiago</t>
  </si>
  <si>
    <t>Baking soda</t>
  </si>
  <si>
    <t>Crumbs, cookie</t>
  </si>
  <si>
    <t>Crumbs, orea</t>
  </si>
  <si>
    <t xml:space="preserve">Chicken fajita </t>
  </si>
  <si>
    <t xml:space="preserve">Salmon,nuggets </t>
  </si>
  <si>
    <t xml:space="preserve">Turkey bulk 45# </t>
  </si>
  <si>
    <t>Pineapple spears</t>
  </si>
  <si>
    <t>Apricots, frozen</t>
  </si>
  <si>
    <t>Apple slices</t>
  </si>
  <si>
    <t>Beans, dry great northern</t>
  </si>
  <si>
    <t>Beans, dry navy peas</t>
  </si>
  <si>
    <t>Beans, red kdny canned</t>
  </si>
  <si>
    <t>Beans, refried canned</t>
  </si>
  <si>
    <t>Beans, veg canned</t>
  </si>
  <si>
    <t>Chicken, cut up, frozen</t>
  </si>
  <si>
    <t>Macaroni, elbow</t>
  </si>
  <si>
    <t xml:space="preserve">Macaroni, rotini spiral </t>
  </si>
  <si>
    <t>Abbreviations</t>
  </si>
  <si>
    <t xml:space="preserve">Volume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</si>
</sst>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00000"/>
    <numFmt numFmtId="167" formatCode="0.00000"/>
    <numFmt numFmtId="168" formatCode="0.0000"/>
    <numFmt numFmtId="169" formatCode="0.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[$-409]dddd\,\ mmmm\ dd\,\ yyyy"/>
    <numFmt numFmtId="183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name val="Arial Narrow"/>
      <family val="2"/>
    </font>
    <font>
      <sz val="12"/>
      <name val="Verdana"/>
      <family val="2"/>
    </font>
    <font>
      <sz val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/>
    </xf>
    <xf numFmtId="44" fontId="0" fillId="0" borderId="0" xfId="17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/>
    </xf>
    <xf numFmtId="17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44" fontId="5" fillId="0" borderId="0" xfId="17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4" fontId="8" fillId="0" borderId="3" xfId="17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0" applyNumberFormat="1" applyFont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4" fontId="0" fillId="3" borderId="4" xfId="17" applyFont="1" applyFill="1" applyBorder="1" applyAlignment="1">
      <alignment horizontal="center"/>
    </xf>
    <xf numFmtId="44" fontId="0" fillId="3" borderId="6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right"/>
    </xf>
    <xf numFmtId="0" fontId="0" fillId="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9" fontId="8" fillId="0" borderId="3" xfId="21" applyFont="1" applyBorder="1" applyAlignment="1">
      <alignment horizontal="center"/>
    </xf>
    <xf numFmtId="9" fontId="8" fillId="0" borderId="11" xfId="2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44" fontId="8" fillId="0" borderId="3" xfId="17" applyFont="1" applyBorder="1" applyAlignment="1">
      <alignment horizontal="center"/>
    </xf>
    <xf numFmtId="183" fontId="8" fillId="0" borderId="13" xfId="0" applyNumberFormat="1" applyFont="1" applyBorder="1" applyAlignment="1">
      <alignment horizontal="center"/>
    </xf>
    <xf numFmtId="183" fontId="8" fillId="0" borderId="1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44" fontId="0" fillId="3" borderId="6" xfId="17" applyFont="1" applyFill="1" applyBorder="1" applyAlignment="1">
      <alignment horizontal="center" vertical="center"/>
    </xf>
    <xf numFmtId="44" fontId="0" fillId="3" borderId="5" xfId="17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6"/>
  <sheetViews>
    <sheetView tabSelected="1" workbookViewId="0" topLeftCell="A1">
      <selection activeCell="B13" sqref="B13:C13"/>
    </sheetView>
  </sheetViews>
  <sheetFormatPr defaultColWidth="9.140625" defaultRowHeight="12.75"/>
  <cols>
    <col min="1" max="1" width="3.421875" style="0" customWidth="1"/>
    <col min="3" max="3" width="12.28125" style="0" customWidth="1"/>
    <col min="4" max="7" width="9.7109375" style="0" customWidth="1"/>
    <col min="8" max="8" width="14.00390625" style="0" bestFit="1" customWidth="1"/>
    <col min="9" max="9" width="9.7109375" style="0" customWidth="1"/>
    <col min="10" max="10" width="13.8515625" style="0" bestFit="1" customWidth="1"/>
    <col min="12" max="12" width="4.00390625" style="0" customWidth="1"/>
    <col min="13" max="13" width="1.7109375" style="0" customWidth="1"/>
    <col min="14" max="15" width="1.57421875" style="6" customWidth="1"/>
    <col min="16" max="16" width="1.57421875" style="0" customWidth="1"/>
    <col min="17" max="17" width="1.7109375" style="6" customWidth="1"/>
    <col min="18" max="18" width="1.421875" style="0" customWidth="1"/>
    <col min="19" max="19" width="15.28125" style="0" customWidth="1"/>
  </cols>
  <sheetData>
    <row r="1" spans="2:12" ht="13.5" thickBo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4" ht="19.5" customHeight="1" thickBot="1">
      <c r="B2" s="97" t="s">
        <v>350</v>
      </c>
      <c r="C2" s="98"/>
      <c r="D2" s="98"/>
      <c r="E2" s="98"/>
      <c r="F2" s="98"/>
      <c r="G2" s="32"/>
      <c r="H2" s="33" t="s">
        <v>351</v>
      </c>
      <c r="I2" s="63"/>
      <c r="J2" s="63"/>
      <c r="K2" s="63"/>
      <c r="L2" s="64"/>
      <c r="N2"/>
    </row>
    <row r="3" spans="2:14" ht="19.5" customHeight="1">
      <c r="B3" s="45"/>
      <c r="C3" s="55"/>
      <c r="D3" s="55"/>
      <c r="E3" s="55"/>
      <c r="F3" s="55"/>
      <c r="G3" s="55"/>
      <c r="H3" s="55"/>
      <c r="I3" s="55"/>
      <c r="J3" s="55"/>
      <c r="K3" s="55"/>
      <c r="L3" s="56"/>
      <c r="N3"/>
    </row>
    <row r="4" spans="2:14" ht="19.5" customHeight="1" thickBot="1">
      <c r="B4" s="89" t="s">
        <v>352</v>
      </c>
      <c r="C4" s="90"/>
      <c r="D4" s="67"/>
      <c r="E4" s="67"/>
      <c r="F4" s="67"/>
      <c r="G4" s="30"/>
      <c r="H4" s="34" t="s">
        <v>353</v>
      </c>
      <c r="I4" s="65"/>
      <c r="J4" s="65"/>
      <c r="K4" s="65"/>
      <c r="L4" s="66"/>
      <c r="N4"/>
    </row>
    <row r="5" spans="2:14" ht="19.5" customHeight="1" thickBot="1">
      <c r="B5" s="89" t="s">
        <v>354</v>
      </c>
      <c r="C5" s="90"/>
      <c r="D5" s="68">
        <v>1</v>
      </c>
      <c r="E5" s="68"/>
      <c r="F5" s="68"/>
      <c r="G5" s="55"/>
      <c r="H5" s="55"/>
      <c r="I5" s="55"/>
      <c r="J5" s="55"/>
      <c r="K5" s="55"/>
      <c r="L5" s="56"/>
      <c r="N5"/>
    </row>
    <row r="6" spans="2:14" ht="19.5" customHeight="1">
      <c r="B6" s="45"/>
      <c r="C6" s="55"/>
      <c r="D6" s="55"/>
      <c r="E6" s="55"/>
      <c r="F6" s="55"/>
      <c r="G6" s="55"/>
      <c r="H6" s="55"/>
      <c r="I6" s="55"/>
      <c r="J6" s="55"/>
      <c r="K6" s="55"/>
      <c r="L6" s="56"/>
      <c r="N6"/>
    </row>
    <row r="7" spans="2:14" ht="19.5" customHeight="1" thickBot="1">
      <c r="B7" s="89" t="s">
        <v>355</v>
      </c>
      <c r="C7" s="90"/>
      <c r="D7" s="62">
        <f>J55/D5</f>
        <v>0</v>
      </c>
      <c r="E7" s="62"/>
      <c r="F7" s="62"/>
      <c r="G7" s="30"/>
      <c r="H7" s="35" t="s">
        <v>356</v>
      </c>
      <c r="I7" s="36">
        <f>D7/K7</f>
        <v>0</v>
      </c>
      <c r="J7" s="35" t="s">
        <v>357</v>
      </c>
      <c r="K7" s="57">
        <v>0.25</v>
      </c>
      <c r="L7" s="58"/>
      <c r="N7"/>
    </row>
    <row r="8" spans="2:12" ht="13.5" thickBo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2:19" ht="26.25" thickBot="1">
      <c r="B9" s="91" t="s">
        <v>6</v>
      </c>
      <c r="C9" s="92"/>
      <c r="D9" s="86" t="s">
        <v>8</v>
      </c>
      <c r="E9" s="87"/>
      <c r="F9" s="88"/>
      <c r="G9" s="86" t="s">
        <v>9</v>
      </c>
      <c r="H9" s="87"/>
      <c r="I9" s="88"/>
      <c r="J9" s="76" t="s">
        <v>7</v>
      </c>
      <c r="K9" s="72" t="s">
        <v>10</v>
      </c>
      <c r="L9" s="73"/>
      <c r="M9" s="70" t="s">
        <v>329</v>
      </c>
      <c r="N9" s="69" t="s">
        <v>331</v>
      </c>
      <c r="O9" s="69" t="s">
        <v>332</v>
      </c>
      <c r="P9" s="71" t="s">
        <v>330</v>
      </c>
      <c r="Q9" s="69" t="s">
        <v>409</v>
      </c>
      <c r="S9" s="44" t="s">
        <v>408</v>
      </c>
    </row>
    <row r="10" spans="2:19" ht="13.5" thickBot="1">
      <c r="B10" s="93"/>
      <c r="C10" s="94"/>
      <c r="D10" s="10" t="s">
        <v>0</v>
      </c>
      <c r="E10" s="10" t="s">
        <v>1</v>
      </c>
      <c r="F10" s="10" t="s">
        <v>2</v>
      </c>
      <c r="G10" s="10" t="s">
        <v>4</v>
      </c>
      <c r="H10" s="10" t="s">
        <v>13</v>
      </c>
      <c r="I10" s="10" t="s">
        <v>5</v>
      </c>
      <c r="J10" s="77"/>
      <c r="K10" s="74"/>
      <c r="L10" s="75"/>
      <c r="M10" s="70"/>
      <c r="N10" s="69"/>
      <c r="O10" s="69"/>
      <c r="P10" s="71"/>
      <c r="Q10" s="69"/>
      <c r="S10" s="37" t="s">
        <v>406</v>
      </c>
    </row>
    <row r="11" spans="2:19" ht="12.75">
      <c r="B11" s="78"/>
      <c r="C11" s="79"/>
      <c r="D11" s="46"/>
      <c r="E11" s="46"/>
      <c r="F11" s="46"/>
      <c r="G11" s="47" t="e">
        <f>IF(B11=" "," ",VLOOKUP(B11,'Yield Percentage'!A$2:F$464,5))</f>
        <v>#N/A</v>
      </c>
      <c r="H11" s="80" t="e">
        <f>VLOOKUP(B11,'Yield Percentage'!A$2:F$464,2)</f>
        <v>#N/A</v>
      </c>
      <c r="I11" s="48" t="e">
        <f>IF(OR(E11&gt;0,D11&gt;0),G11/H11*100,G11)</f>
        <v>#N/A</v>
      </c>
      <c r="J11" s="82" t="e">
        <f>IF(P11=FALSE,D11*I11*Q11,O11*P11*M11)</f>
        <v>#N/A</v>
      </c>
      <c r="K11" s="49" t="e">
        <f>VLOOKUP(B11,'Yield Percentage'!A$2:F$464,3)</f>
        <v>#N/A</v>
      </c>
      <c r="L11" s="50" t="e">
        <f>IF(K11&gt;0,"oz")</f>
        <v>#N/A</v>
      </c>
      <c r="M11" s="23">
        <f>SUM(D11:F11)</f>
        <v>0</v>
      </c>
      <c r="N11" s="24" t="e">
        <f>K11/16</f>
        <v>#N/A</v>
      </c>
      <c r="O11" s="25" t="e">
        <f>IF(AND(OR(E12="bu",E12="gal",E12="qt",E12="pt",E12="c",E12="fl oz",E12="tbsp",E12="tsp"),OR(I12="lb",I12="oz",I12="kg",I12="g")),I11*N11)</f>
        <v>#N/A</v>
      </c>
      <c r="P11" s="26" t="b">
        <f>IF(OR(E12="bu",E12="gal",E12="qt",E12="pt",E12="c",E12="fl oz",E12="tbsp",E12="tsp"),VLOOKUP(E12,'Conversion 2'!B$2:C$18,2))</f>
        <v>0</v>
      </c>
      <c r="Q11" s="40" t="b">
        <f>IF(OR(D12="lb",D12="oz",D12="kg",D12="g"),VLOOKUP(D12,'Conversion 2'!B$15:C$18,2))</f>
        <v>0</v>
      </c>
      <c r="S11" s="37" t="s">
        <v>405</v>
      </c>
    </row>
    <row r="12" spans="2:19" ht="13.5" thickBot="1">
      <c r="B12" s="84"/>
      <c r="C12" s="85"/>
      <c r="D12" s="51"/>
      <c r="E12" s="51"/>
      <c r="F12" s="51"/>
      <c r="G12" s="51" t="e">
        <f>VLOOKUP(B11,'Yield Percentage'!A$2:F$464,6)</f>
        <v>#N/A</v>
      </c>
      <c r="H12" s="81"/>
      <c r="I12" s="51" t="e">
        <f>G12</f>
        <v>#N/A</v>
      </c>
      <c r="J12" s="83"/>
      <c r="K12" s="52" t="e">
        <f>VLOOKUP(B11,'Yield Percentage'!A$2:F$464,4)</f>
        <v>#N/A</v>
      </c>
      <c r="L12" s="53"/>
      <c r="M12" s="27"/>
      <c r="N12" s="24"/>
      <c r="O12" s="25"/>
      <c r="P12" s="26"/>
      <c r="Q12" s="40"/>
      <c r="S12" s="38" t="s">
        <v>3</v>
      </c>
    </row>
    <row r="13" spans="2:19" ht="12.75">
      <c r="B13" s="78"/>
      <c r="C13" s="79"/>
      <c r="D13" s="46"/>
      <c r="E13" s="46"/>
      <c r="F13" s="46"/>
      <c r="G13" s="47" t="e">
        <f>IF(B13=" "," ",VLOOKUP(B13,'Yield Percentage'!A$2:F$464,5))</f>
        <v>#N/A</v>
      </c>
      <c r="H13" s="80" t="e">
        <f>VLOOKUP(B13,'Yield Percentage'!A$2:F$464,2)</f>
        <v>#N/A</v>
      </c>
      <c r="I13" s="48" t="e">
        <f>IF(OR(E13&gt;0,D13&gt;0),G13/H13*100,G13)</f>
        <v>#N/A</v>
      </c>
      <c r="J13" s="82" t="e">
        <f>IF(P13=FALSE,D13*I13*Q13,O13*P13*M13)</f>
        <v>#N/A</v>
      </c>
      <c r="K13" s="49" t="e">
        <f>VLOOKUP(B13,'Yield Percentage'!A$2:F$464,3)</f>
        <v>#N/A</v>
      </c>
      <c r="L13" s="50" t="e">
        <f>IF(K13&gt;0,"oz")</f>
        <v>#N/A</v>
      </c>
      <c r="M13" s="23">
        <f>SUM(D13:F13)</f>
        <v>0</v>
      </c>
      <c r="N13" s="24" t="e">
        <f>K13/16</f>
        <v>#N/A</v>
      </c>
      <c r="O13" s="25" t="e">
        <f>IF(AND(OR(E14="bu",E14="gal",E14="qt",E14="pt",E14="c",E14="fl oz",E14="tbsp",E14="tsp"),OR(I14="lb",I14="oz",I14="kg",I14="g")),I13*N13)</f>
        <v>#N/A</v>
      </c>
      <c r="P13" s="26" t="b">
        <f>IF(OR(E14="bu",E14="gal",E14="qt",E14="pt",E14="c",E14="fl oz",E14="tbsp",E14="tsp"),VLOOKUP(E14,'Conversion 2'!B$2:C$18,2))</f>
        <v>0</v>
      </c>
      <c r="Q13" s="40" t="b">
        <f>IF(OR(D14="lb",D14="oz",D14="kg",D14="g"),VLOOKUP(D14,'Conversion 2'!B$15:C$18,2))</f>
        <v>0</v>
      </c>
      <c r="S13" s="37" t="s">
        <v>407</v>
      </c>
    </row>
    <row r="14" spans="2:19" ht="13.5" thickBot="1">
      <c r="B14" s="84"/>
      <c r="C14" s="85"/>
      <c r="D14" s="51"/>
      <c r="E14" s="51"/>
      <c r="F14" s="51"/>
      <c r="G14" s="51" t="e">
        <f>VLOOKUP(B13,'Yield Percentage'!A$2:F$464,6)</f>
        <v>#N/A</v>
      </c>
      <c r="H14" s="81"/>
      <c r="I14" s="51" t="e">
        <f>G14</f>
        <v>#N/A</v>
      </c>
      <c r="J14" s="83"/>
      <c r="K14" s="52" t="e">
        <f>VLOOKUP(B13,'Yield Percentage'!A$2:F$464,4)</f>
        <v>#N/A</v>
      </c>
      <c r="L14" s="53"/>
      <c r="M14" s="27"/>
      <c r="N14" s="105"/>
      <c r="O14" s="25"/>
      <c r="P14" s="26"/>
      <c r="Q14" s="40"/>
      <c r="S14" s="38"/>
    </row>
    <row r="15" spans="2:19" ht="12.75" customHeight="1">
      <c r="B15" s="78"/>
      <c r="C15" s="79"/>
      <c r="D15" s="46"/>
      <c r="E15" s="46"/>
      <c r="F15" s="46"/>
      <c r="G15" s="47" t="e">
        <f>IF(B15=" "," ",VLOOKUP(B15,'Yield Percentage'!A$2:F$464,5))</f>
        <v>#N/A</v>
      </c>
      <c r="H15" s="80" t="e">
        <f>VLOOKUP(B15,'Yield Percentage'!A$2:F$464,2)</f>
        <v>#N/A</v>
      </c>
      <c r="I15" s="48" t="e">
        <f>IF(OR(E15&gt;0,D15&gt;0),G15/H15*100,G15)</f>
        <v>#N/A</v>
      </c>
      <c r="J15" s="82" t="e">
        <f>IF(P15=FALSE,D15*I15*Q15,O15*P15*M15)</f>
        <v>#N/A</v>
      </c>
      <c r="K15" s="49" t="e">
        <f>VLOOKUP(B15,'Yield Percentage'!A$2:F$464,3)</f>
        <v>#N/A</v>
      </c>
      <c r="L15" s="50" t="e">
        <f>IF(K15&gt;0,"oz")</f>
        <v>#N/A</v>
      </c>
      <c r="M15" s="23">
        <f>SUM(D15:F15)</f>
        <v>0</v>
      </c>
      <c r="N15" s="24" t="e">
        <f>K15/16</f>
        <v>#N/A</v>
      </c>
      <c r="O15" s="25" t="e">
        <f>IF(AND(OR(E16="bu",E16="gal",E16="qt",E16="pt",E16="c",E16="fl oz",E16="tbsp",E16="tsp"),OR(I16="lb",I16="oz",I16="kg",I16="g")),I15*N15)</f>
        <v>#N/A</v>
      </c>
      <c r="P15" s="26" t="b">
        <f>IF(OR(E16="bu",E16="gal",E16="qt",E16="pt",E16="c",E16="fl oz",E16="tbsp",E16="tsp"),VLOOKUP(E16,'Conversion 2'!B$2:C$18,2))</f>
        <v>0</v>
      </c>
      <c r="Q15" s="40" t="b">
        <f>IF(OR(D16="lb",D16="oz",D16="kg",D16="g"),VLOOKUP(D16,'Conversion 2'!B$15:C$18,2))</f>
        <v>0</v>
      </c>
      <c r="S15" s="37" t="s">
        <v>453</v>
      </c>
    </row>
    <row r="16" spans="2:19" ht="13.5" thickBot="1">
      <c r="B16" s="84"/>
      <c r="C16" s="85"/>
      <c r="D16" s="51"/>
      <c r="E16" s="51"/>
      <c r="F16" s="51"/>
      <c r="G16" s="51" t="e">
        <f>VLOOKUP(B15,'Yield Percentage'!A$2:F$464,6)</f>
        <v>#N/A</v>
      </c>
      <c r="H16" s="81"/>
      <c r="I16" s="51" t="e">
        <f>G16</f>
        <v>#N/A</v>
      </c>
      <c r="J16" s="83"/>
      <c r="K16" s="52" t="e">
        <f>VLOOKUP(B15,'Yield Percentage'!A$2:F$464,4)</f>
        <v>#N/A</v>
      </c>
      <c r="L16" s="53"/>
      <c r="M16" s="27"/>
      <c r="N16" s="24"/>
      <c r="O16" s="25"/>
      <c r="P16" s="26"/>
      <c r="Q16" s="40"/>
      <c r="S16" s="43" t="s">
        <v>452</v>
      </c>
    </row>
    <row r="17" spans="2:19" ht="12.75">
      <c r="B17" s="78"/>
      <c r="C17" s="79"/>
      <c r="D17" s="46"/>
      <c r="E17" s="46"/>
      <c r="F17" s="46"/>
      <c r="G17" s="47" t="e">
        <f>IF(B17=" "," ",VLOOKUP(B17,'Yield Percentage'!A$2:F$464,5))</f>
        <v>#N/A</v>
      </c>
      <c r="H17" s="80" t="e">
        <f>VLOOKUP(B17,'Yield Percentage'!A$2:F$464,2)</f>
        <v>#N/A</v>
      </c>
      <c r="I17" s="48" t="e">
        <f>IF(OR(E17&gt;0,D17&gt;0),G17/H17*100,G17)</f>
        <v>#N/A</v>
      </c>
      <c r="J17" s="82" t="e">
        <f>IF(P17=FALSE,D17*I17*Q17,O17*P17*M17)</f>
        <v>#N/A</v>
      </c>
      <c r="K17" s="49" t="e">
        <f>VLOOKUP(B17,'Yield Percentage'!A$2:F$464,3)</f>
        <v>#N/A</v>
      </c>
      <c r="L17" s="50" t="e">
        <f>IF(K17&gt;0,"oz")</f>
        <v>#N/A</v>
      </c>
      <c r="M17" s="23">
        <f>SUM(D17:F17)</f>
        <v>0</v>
      </c>
      <c r="N17" s="24" t="e">
        <f>K17/16</f>
        <v>#N/A</v>
      </c>
      <c r="O17" s="25" t="e">
        <f>IF(AND(OR(E18="bu",E18="gal",E18="qt",E18="pt",E18="c",E18="fl oz",E18="tbsp",E18="tsp"),OR(I18="lb",I18="oz",I18="kg",I18="g")),I17*N17)</f>
        <v>#N/A</v>
      </c>
      <c r="P17" s="26" t="b">
        <f>IF(OR(E18="bu",E18="gal",E18="qt",E18="pt",E18="c",E18="fl oz",E18="tbsp",E18="tsp"),VLOOKUP(E18,'Conversion 2'!B$2:C$18,2))</f>
        <v>0</v>
      </c>
      <c r="Q17" s="40" t="b">
        <f>IF(OR(D18="lb",D18="oz",D18="kg",D18="g"),VLOOKUP(D18,'Conversion 2'!B$15:C$18,2))</f>
        <v>0</v>
      </c>
      <c r="S17" s="38"/>
    </row>
    <row r="18" spans="2:19" ht="13.5" thickBot="1">
      <c r="B18" s="84"/>
      <c r="C18" s="85"/>
      <c r="D18" s="51"/>
      <c r="E18" s="51"/>
      <c r="F18" s="51"/>
      <c r="G18" s="51" t="e">
        <f>VLOOKUP(B17,'Yield Percentage'!A$2:F$464,6)</f>
        <v>#N/A</v>
      </c>
      <c r="H18" s="81"/>
      <c r="I18" s="51" t="e">
        <f>G18</f>
        <v>#N/A</v>
      </c>
      <c r="J18" s="83"/>
      <c r="K18" s="52" t="e">
        <f>VLOOKUP(B17,'Yield Percentage'!A$2:F$464,4)</f>
        <v>#N/A</v>
      </c>
      <c r="L18" s="53"/>
      <c r="M18" s="27"/>
      <c r="N18" s="24"/>
      <c r="O18" s="25"/>
      <c r="P18" s="26"/>
      <c r="Q18" s="40"/>
      <c r="S18" s="38" t="s">
        <v>320</v>
      </c>
    </row>
    <row r="19" spans="2:19" ht="12.75">
      <c r="B19" s="78"/>
      <c r="C19" s="79"/>
      <c r="D19" s="46"/>
      <c r="E19" s="46"/>
      <c r="F19" s="46"/>
      <c r="G19" s="47" t="e">
        <f>IF(B19=" "," ",VLOOKUP(B19,'Yield Percentage'!A$2:F$464,5))</f>
        <v>#N/A</v>
      </c>
      <c r="H19" s="80" t="e">
        <f>VLOOKUP(B19,'Yield Percentage'!A$2:F$464,2)</f>
        <v>#N/A</v>
      </c>
      <c r="I19" s="48" t="e">
        <f>IF(OR(E19&gt;0,D19&gt;0),G19/H19*100,G19)</f>
        <v>#N/A</v>
      </c>
      <c r="J19" s="82" t="e">
        <f>IF(P19=FALSE,D19*I19*Q19,O19*P19*M19)</f>
        <v>#N/A</v>
      </c>
      <c r="K19" s="49" t="e">
        <f>VLOOKUP(B19,'Yield Percentage'!A$2:F$464,3)</f>
        <v>#N/A</v>
      </c>
      <c r="L19" s="50" t="e">
        <f>IF(K19&gt;0,"oz")</f>
        <v>#N/A</v>
      </c>
      <c r="M19" s="23">
        <f>SUM(D19:F19)</f>
        <v>0</v>
      </c>
      <c r="N19" s="24" t="e">
        <f>K19/16</f>
        <v>#N/A</v>
      </c>
      <c r="O19" s="25" t="e">
        <f>IF(AND(OR(E20="bu",E20="gal",E20="qt",E20="pt",E20="c",E20="fl oz",E20="tbsp",E20="tsp"),OR(I20="lb",I20="oz",I20="kg",I20="g")),I19*N19)</f>
        <v>#N/A</v>
      </c>
      <c r="P19" s="26" t="b">
        <f>IF(OR(E20="bu",E20="gal",E20="qt",E20="pt",E20="c",E20="fl oz",E20="tbsp",E20="tsp"),VLOOKUP(E20,'Conversion 2'!B$2:C$18,2))</f>
        <v>0</v>
      </c>
      <c r="Q19" s="40" t="b">
        <f>IF(OR(D20="lb",D20="oz",D20="kg",D20="g"),VLOOKUP(D20,'Conversion 2'!B$15:C$18,2))</f>
        <v>0</v>
      </c>
      <c r="S19" s="37" t="s">
        <v>321</v>
      </c>
    </row>
    <row r="20" spans="2:19" ht="13.5" thickBot="1">
      <c r="B20" s="84"/>
      <c r="C20" s="85"/>
      <c r="D20" s="51"/>
      <c r="E20" s="51"/>
      <c r="F20" s="51"/>
      <c r="G20" s="51" t="e">
        <f>VLOOKUP(B19,'Yield Percentage'!A$2:F$464,6)</f>
        <v>#N/A</v>
      </c>
      <c r="H20" s="81"/>
      <c r="I20" s="51" t="e">
        <f>G20</f>
        <v>#N/A</v>
      </c>
      <c r="J20" s="83"/>
      <c r="K20" s="52" t="e">
        <f>VLOOKUP(B19,'Yield Percentage'!A$2:F$464,4)</f>
        <v>#N/A</v>
      </c>
      <c r="L20" s="53"/>
      <c r="M20" s="27"/>
      <c r="N20" s="24"/>
      <c r="O20" s="25"/>
      <c r="P20" s="26"/>
      <c r="Q20" s="40"/>
      <c r="S20" s="37" t="s">
        <v>322</v>
      </c>
    </row>
    <row r="21" spans="2:19" ht="12.75">
      <c r="B21" s="78"/>
      <c r="C21" s="79"/>
      <c r="D21" s="46"/>
      <c r="E21" s="46"/>
      <c r="F21" s="46"/>
      <c r="G21" s="47" t="e">
        <f>IF(B21=" "," ",VLOOKUP(B21,'Yield Percentage'!A$2:F$464,5))</f>
        <v>#N/A</v>
      </c>
      <c r="H21" s="80" t="e">
        <f>VLOOKUP(B21,'Yield Percentage'!A$2:F$464,2)</f>
        <v>#N/A</v>
      </c>
      <c r="I21" s="48" t="e">
        <f>IF(OR(E21&gt;0,D21&gt;0),G21/H21*100,G21)</f>
        <v>#N/A</v>
      </c>
      <c r="J21" s="82" t="e">
        <f>IF(P21=FALSE,D21*I21*Q21,O21*P21*M21)</f>
        <v>#N/A</v>
      </c>
      <c r="K21" s="49" t="e">
        <f>VLOOKUP(B21,'Yield Percentage'!A$2:F$464,3)</f>
        <v>#N/A</v>
      </c>
      <c r="L21" s="50" t="e">
        <f>IF(K21&gt;0,"oz")</f>
        <v>#N/A</v>
      </c>
      <c r="M21" s="23">
        <f>SUM(D21:F21)</f>
        <v>0</v>
      </c>
      <c r="N21" s="24" t="e">
        <f>K21/16</f>
        <v>#N/A</v>
      </c>
      <c r="O21" s="25" t="e">
        <f>IF(AND(OR(E22="bu",E22="gal",E22="qt",E22="pt",E22="c",E22="fl oz",E22="tbsp",E22="tsp"),OR(I22="lb",I22="oz",I22="kg",I22="g")),I21*N21)</f>
        <v>#N/A</v>
      </c>
      <c r="P21" s="26" t="b">
        <f>IF(OR(E22="bu",E22="gal",E22="qt",E22="pt",E22="c",E22="fl oz",E22="tbsp",E22="tsp"),VLOOKUP(E22,'Conversion 2'!B$2:C$18,2))</f>
        <v>0</v>
      </c>
      <c r="Q21" s="40" t="b">
        <f>IF(OR(D22="lb",D22="oz",D22="kg",D22="g"),VLOOKUP(D22,'Conversion 2'!B$15:C$18,2))</f>
        <v>0</v>
      </c>
      <c r="S21" s="37" t="s">
        <v>323</v>
      </c>
    </row>
    <row r="22" spans="2:19" ht="13.5" thickBot="1">
      <c r="B22" s="84"/>
      <c r="C22" s="85"/>
      <c r="D22" s="51"/>
      <c r="E22" s="51"/>
      <c r="F22" s="51"/>
      <c r="G22" s="51" t="e">
        <f>VLOOKUP(B21,'Yield Percentage'!A$2:F$464,6)</f>
        <v>#N/A</v>
      </c>
      <c r="H22" s="81"/>
      <c r="I22" s="51" t="e">
        <f>G22</f>
        <v>#N/A</v>
      </c>
      <c r="J22" s="83"/>
      <c r="K22" s="52" t="e">
        <f>VLOOKUP(B21,'Yield Percentage'!A$2:F$464,4)</f>
        <v>#N/A</v>
      </c>
      <c r="L22" s="53"/>
      <c r="M22" s="27"/>
      <c r="N22" s="24"/>
      <c r="O22" s="25"/>
      <c r="P22" s="26"/>
      <c r="Q22" s="40"/>
      <c r="S22" s="37" t="s">
        <v>316</v>
      </c>
    </row>
    <row r="23" spans="2:19" ht="12.75">
      <c r="B23" s="78"/>
      <c r="C23" s="79"/>
      <c r="D23" s="46"/>
      <c r="E23" s="46"/>
      <c r="F23" s="46"/>
      <c r="G23" s="47" t="e">
        <f>IF(B23=" "," ",VLOOKUP(B23,'Yield Percentage'!A$2:F$464,5))</f>
        <v>#N/A</v>
      </c>
      <c r="H23" s="80" t="e">
        <f>VLOOKUP(B23,'Yield Percentage'!A$2:F$464,2)</f>
        <v>#N/A</v>
      </c>
      <c r="I23" s="48" t="e">
        <f>IF(OR(E23&gt;0,D23&gt;0),G23/H23*100,G23)</f>
        <v>#N/A</v>
      </c>
      <c r="J23" s="82" t="e">
        <f>IF(P23=FALSE,D23*I23*Q23,O23*P23*M23)</f>
        <v>#N/A</v>
      </c>
      <c r="K23" s="49" t="e">
        <f>VLOOKUP(B23,'Yield Percentage'!A$2:F$464,3)</f>
        <v>#N/A</v>
      </c>
      <c r="L23" s="50" t="e">
        <f>IF(K23&gt;0,"oz")</f>
        <v>#N/A</v>
      </c>
      <c r="M23" s="23">
        <f>SUM(D23:F23)</f>
        <v>0</v>
      </c>
      <c r="N23" s="24" t="e">
        <f>K23/16</f>
        <v>#N/A</v>
      </c>
      <c r="O23" s="25" t="e">
        <f>IF(AND(OR(E24="bu",E24="gal",E24="qt",E24="pt",E24="c",E24="fl oz",E24="tbsp",E24="tsp"),OR(I24="lb",I24="oz",I24="kg",I24="g")),I23*N23)</f>
        <v>#N/A</v>
      </c>
      <c r="P23" s="26" t="b">
        <f>IF(OR(E24="bu",E24="gal",E24="qt",E24="pt",E24="c",E24="fl oz",E24="tbsp",E24="tsp"),VLOOKUP(E24,'Conversion 2'!B$2:C$18,2))</f>
        <v>0</v>
      </c>
      <c r="Q23" s="40" t="b">
        <f>IF(OR(D24="lb",D24="oz",D24="kg",D24="g"),VLOOKUP(D24,'Conversion 2'!B$15:C$18,2))</f>
        <v>0</v>
      </c>
      <c r="S23" s="37" t="s">
        <v>324</v>
      </c>
    </row>
    <row r="24" spans="2:19" ht="13.5" thickBot="1">
      <c r="B24" s="84"/>
      <c r="C24" s="85"/>
      <c r="D24" s="51"/>
      <c r="E24" s="51"/>
      <c r="F24" s="51"/>
      <c r="G24" s="51" t="e">
        <f>VLOOKUP(B23,'Yield Percentage'!A$2:F$464,6)</f>
        <v>#N/A</v>
      </c>
      <c r="H24" s="81"/>
      <c r="I24" s="51" t="e">
        <f>G24</f>
        <v>#N/A</v>
      </c>
      <c r="J24" s="83"/>
      <c r="K24" s="52" t="e">
        <f>VLOOKUP(B23,'Yield Percentage'!A$2:F$464,4)</f>
        <v>#N/A</v>
      </c>
      <c r="L24" s="53"/>
      <c r="M24" s="27"/>
      <c r="N24" s="24"/>
      <c r="O24" s="25"/>
      <c r="P24" s="26"/>
      <c r="Q24" s="40"/>
      <c r="S24" s="37" t="s">
        <v>17</v>
      </c>
    </row>
    <row r="25" spans="2:19" ht="12.75">
      <c r="B25" s="78"/>
      <c r="C25" s="79"/>
      <c r="D25" s="46"/>
      <c r="E25" s="46"/>
      <c r="F25" s="46"/>
      <c r="G25" s="47" t="e">
        <f>IF(B25=" "," ",VLOOKUP(B25,'Yield Percentage'!A$2:F$464,5))</f>
        <v>#N/A</v>
      </c>
      <c r="H25" s="80" t="e">
        <f>VLOOKUP(B25,'Yield Percentage'!A$2:F$464,2)</f>
        <v>#N/A</v>
      </c>
      <c r="I25" s="48" t="e">
        <f>IF(OR(E25&gt;0,D25&gt;0),G25/H25*100,G25)</f>
        <v>#N/A</v>
      </c>
      <c r="J25" s="82" t="e">
        <f>IF(P25=FALSE,D25*I25*Q25,O25*P25*M25)</f>
        <v>#N/A</v>
      </c>
      <c r="K25" s="49" t="e">
        <f>VLOOKUP(B25,'Yield Percentage'!A$2:F$464,3)</f>
        <v>#N/A</v>
      </c>
      <c r="L25" s="50" t="e">
        <f>IF(K25&gt;0,"oz")</f>
        <v>#N/A</v>
      </c>
      <c r="M25" s="23">
        <f>SUM(D25:F25)</f>
        <v>0</v>
      </c>
      <c r="N25" s="24" t="e">
        <f>K25/16</f>
        <v>#N/A</v>
      </c>
      <c r="O25" s="25" t="e">
        <f>IF(AND(OR(E26="bu",E26="gal",E26="qt",E26="pt",E26="c",E26="fl oz",E26="tbsp",E26="tsp"),OR(I26="lb",I26="oz",I26="kg",I26="g")),I25*N25)</f>
        <v>#N/A</v>
      </c>
      <c r="P25" s="26" t="b">
        <f>IF(OR(E26="bu",E26="gal",E26="qt",E26="pt",E26="c",E26="fl oz",E26="tbsp",E26="tsp"),VLOOKUP(E26,'Conversion 2'!B$2:C$18,2))</f>
        <v>0</v>
      </c>
      <c r="Q25" s="40" t="b">
        <f>IF(OR(D26="lb",D26="oz",D26="kg",D26="g"),VLOOKUP(D26,'Conversion 2'!B$15:C$18,2))</f>
        <v>0</v>
      </c>
      <c r="S25" s="37" t="s">
        <v>325</v>
      </c>
    </row>
    <row r="26" spans="2:19" ht="13.5" customHeight="1" thickBot="1">
      <c r="B26" s="84"/>
      <c r="C26" s="85"/>
      <c r="D26" s="51"/>
      <c r="E26" s="51"/>
      <c r="F26" s="51"/>
      <c r="G26" s="51" t="e">
        <f>VLOOKUP(B25,'Yield Percentage'!A$2:F$464,6)</f>
        <v>#N/A</v>
      </c>
      <c r="H26" s="81"/>
      <c r="I26" s="51" t="e">
        <f>G26</f>
        <v>#N/A</v>
      </c>
      <c r="J26" s="83"/>
      <c r="K26" s="52" t="e">
        <f>VLOOKUP(B25,'Yield Percentage'!A$2:F$464,4)</f>
        <v>#N/A</v>
      </c>
      <c r="L26" s="53"/>
      <c r="M26" s="27"/>
      <c r="N26" s="24"/>
      <c r="O26" s="25"/>
      <c r="P26" s="26"/>
      <c r="Q26" s="40"/>
      <c r="S26" s="37" t="s">
        <v>326</v>
      </c>
    </row>
    <row r="27" spans="2:19" ht="13.5" thickBot="1">
      <c r="B27" s="78"/>
      <c r="C27" s="79"/>
      <c r="D27" s="46"/>
      <c r="E27" s="46"/>
      <c r="F27" s="46"/>
      <c r="G27" s="47" t="e">
        <f>IF(B27=" "," ",VLOOKUP(B27,'Yield Percentage'!A$2:F$464,5))</f>
        <v>#N/A</v>
      </c>
      <c r="H27" s="80" t="e">
        <f>VLOOKUP(B27,'Yield Percentage'!A$2:F$464,2)</f>
        <v>#N/A</v>
      </c>
      <c r="I27" s="48" t="e">
        <f>IF(OR(E27&gt;0,D27&gt;0),G27/H27*100,G27)</f>
        <v>#N/A</v>
      </c>
      <c r="J27" s="82" t="e">
        <f>IF(P27=FALSE,D27*I27*Q27,O27*P27*M27)</f>
        <v>#N/A</v>
      </c>
      <c r="K27" s="49" t="e">
        <f>VLOOKUP(B27,'Yield Percentage'!A$2:F$464,3)</f>
        <v>#N/A</v>
      </c>
      <c r="L27" s="50" t="e">
        <f>IF(K27&gt;0,"oz")</f>
        <v>#N/A</v>
      </c>
      <c r="M27" s="23">
        <f>SUM(D27:F27)</f>
        <v>0</v>
      </c>
      <c r="N27" s="24" t="e">
        <f>K27/16</f>
        <v>#N/A</v>
      </c>
      <c r="O27" s="25" t="e">
        <f>IF(AND(OR(E28="bu",E28="gal",E28="qt",E28="pt",E28="c",E28="fl oz",E28="tbsp",E28="tsp"),OR(I28="lb",I28="oz",I28="kg",I28="g")),I27*N27)</f>
        <v>#N/A</v>
      </c>
      <c r="P27" s="26" t="b">
        <f>IF(OR(E28="bu",E28="gal",E28="qt",E28="pt",E28="c",E28="fl oz",E28="tbsp",E28="tsp"),VLOOKUP(E28,'Conversion 2'!B$2:C$18,2))</f>
        <v>0</v>
      </c>
      <c r="Q27" s="40" t="b">
        <f>IF(OR(D28="lb",D28="oz",D28="kg",D28="g"),VLOOKUP(D28,'Conversion 2'!B$15:C$18,2))</f>
        <v>0</v>
      </c>
      <c r="S27" s="39" t="s">
        <v>327</v>
      </c>
    </row>
    <row r="28" spans="2:17" ht="13.5" thickBot="1">
      <c r="B28" s="84"/>
      <c r="C28" s="85"/>
      <c r="D28" s="51"/>
      <c r="E28" s="51"/>
      <c r="F28" s="51"/>
      <c r="G28" s="51" t="e">
        <f>VLOOKUP(B27,'Yield Percentage'!A$2:F$464,6)</f>
        <v>#N/A</v>
      </c>
      <c r="H28" s="81"/>
      <c r="I28" s="51" t="e">
        <f>G28</f>
        <v>#N/A</v>
      </c>
      <c r="J28" s="83"/>
      <c r="K28" s="52" t="e">
        <f>VLOOKUP(B27,'Yield Percentage'!A$2:F$464,4)</f>
        <v>#N/A</v>
      </c>
      <c r="L28" s="53"/>
      <c r="M28" s="27"/>
      <c r="N28" s="24"/>
      <c r="O28" s="25"/>
      <c r="P28" s="26"/>
      <c r="Q28" s="40"/>
    </row>
    <row r="29" spans="2:17" ht="12.75">
      <c r="B29" s="78"/>
      <c r="C29" s="79"/>
      <c r="D29" s="46"/>
      <c r="E29" s="46"/>
      <c r="F29" s="46"/>
      <c r="G29" s="47" t="e">
        <f>IF(B29=" "," ",VLOOKUP(B29,'Yield Percentage'!A$2:F$464,5))</f>
        <v>#N/A</v>
      </c>
      <c r="H29" s="80" t="e">
        <f>VLOOKUP(B29,'Yield Percentage'!A$2:F$464,2)</f>
        <v>#N/A</v>
      </c>
      <c r="I29" s="48" t="e">
        <f>IF(OR(E29&gt;0,D29&gt;0),G29/H29*100,G29)</f>
        <v>#N/A</v>
      </c>
      <c r="J29" s="82" t="e">
        <f>IF(P29=FALSE,D29*I29*Q29,O29*P29*M29)</f>
        <v>#N/A</v>
      </c>
      <c r="K29" s="49" t="e">
        <f>VLOOKUP(B29,'Yield Percentage'!A$2:F$464,3)</f>
        <v>#N/A</v>
      </c>
      <c r="L29" s="50" t="e">
        <f>IF(K29&gt;0,"oz")</f>
        <v>#N/A</v>
      </c>
      <c r="M29" s="23">
        <f>SUM(D29:F29)</f>
        <v>0</v>
      </c>
      <c r="N29" s="24" t="e">
        <f>K29/16</f>
        <v>#N/A</v>
      </c>
      <c r="O29" s="25" t="e">
        <f>IF(AND(OR(E30="bu",E30="gal",E30="qt",E30="pt",E30="c",E30="fl oz",E30="tbsp",E30="tsp"),OR(I30="lb",I30="oz",I30="kg",I30="g")),I29*N29)</f>
        <v>#N/A</v>
      </c>
      <c r="P29" s="26" t="b">
        <f>IF(OR(E30="bu",E30="gal",E30="qt",E30="pt",E30="c",E30="fl oz",E30="tbsp",E30="tsp"),VLOOKUP(E30,'Conversion 2'!B$2:C$18,2))</f>
        <v>0</v>
      </c>
      <c r="Q29" s="40" t="b">
        <f>IF(OR(D30="lb",D30="oz",D30="kg",D30="g"),VLOOKUP(D30,'Conversion 2'!B$15:C$18,2))</f>
        <v>0</v>
      </c>
    </row>
    <row r="30" spans="2:17" ht="13.5" thickBot="1">
      <c r="B30" s="84"/>
      <c r="C30" s="85"/>
      <c r="D30" s="51"/>
      <c r="E30" s="51"/>
      <c r="F30" s="51"/>
      <c r="G30" s="51" t="e">
        <f>VLOOKUP(B29,'Yield Percentage'!A$2:F$464,6)</f>
        <v>#N/A</v>
      </c>
      <c r="H30" s="81"/>
      <c r="I30" s="51" t="e">
        <f>G30</f>
        <v>#N/A</v>
      </c>
      <c r="J30" s="83"/>
      <c r="K30" s="52" t="e">
        <f>VLOOKUP(B29,'Yield Percentage'!A$2:F$464,4)</f>
        <v>#N/A</v>
      </c>
      <c r="L30" s="53"/>
      <c r="M30" s="27"/>
      <c r="N30" s="24"/>
      <c r="O30" s="25"/>
      <c r="P30" s="26"/>
      <c r="Q30" s="40"/>
    </row>
    <row r="31" spans="2:17" ht="12.75">
      <c r="B31" s="78"/>
      <c r="C31" s="79"/>
      <c r="D31" s="46"/>
      <c r="E31" s="46"/>
      <c r="F31" s="46"/>
      <c r="G31" s="47" t="e">
        <f>IF(B31=" "," ",VLOOKUP(B31,'Yield Percentage'!A$2:F$464,5))</f>
        <v>#N/A</v>
      </c>
      <c r="H31" s="80" t="e">
        <f>VLOOKUP(B31,'Yield Percentage'!A$2:F$464,2)</f>
        <v>#N/A</v>
      </c>
      <c r="I31" s="48" t="e">
        <f>IF(OR(E31&gt;0,D31&gt;0),G31/H31*100,G31)</f>
        <v>#N/A</v>
      </c>
      <c r="J31" s="82" t="e">
        <f>IF(P31=FALSE,D31*I31*Q31,O31*P31*M31)</f>
        <v>#N/A</v>
      </c>
      <c r="K31" s="49" t="e">
        <f>VLOOKUP(B31,'Yield Percentage'!A$2:F$464,3)</f>
        <v>#N/A</v>
      </c>
      <c r="L31" s="50" t="e">
        <f>IF(K31&gt;0,"oz")</f>
        <v>#N/A</v>
      </c>
      <c r="M31" s="23">
        <f>SUM(D31:F31)</f>
        <v>0</v>
      </c>
      <c r="N31" s="24" t="e">
        <f>K31/16</f>
        <v>#N/A</v>
      </c>
      <c r="O31" s="25" t="e">
        <f>IF(AND(OR(E32="bu",E32="gal",E32="qt",E32="pt",E32="c",E32="fl oz",E32="tbsp",E32="tsp"),OR(I32="lb",I32="oz",I32="kg",I32="g")),I31*N31)</f>
        <v>#N/A</v>
      </c>
      <c r="P31" s="26" t="b">
        <f>IF(OR(E32="bu",E32="gal",E32="qt",E32="pt",E32="c",E32="fl oz",E32="tbsp",E32="tsp"),VLOOKUP(E32,'Conversion 2'!B$2:C$18,2))</f>
        <v>0</v>
      </c>
      <c r="Q31" s="40" t="b">
        <f>IF(OR(D32="lb",D32="oz",D32="kg",D32="g"),VLOOKUP(D32,'Conversion 2'!B$15:C$18,2))</f>
        <v>0</v>
      </c>
    </row>
    <row r="32" spans="2:17" ht="13.5" thickBot="1">
      <c r="B32" s="84"/>
      <c r="C32" s="85"/>
      <c r="D32" s="51"/>
      <c r="E32" s="51"/>
      <c r="F32" s="51"/>
      <c r="G32" s="51" t="e">
        <f>VLOOKUP(B31,'Yield Percentage'!A$2:F$464,6)</f>
        <v>#N/A</v>
      </c>
      <c r="H32" s="81"/>
      <c r="I32" s="51" t="e">
        <f>G32</f>
        <v>#N/A</v>
      </c>
      <c r="J32" s="83"/>
      <c r="K32" s="52" t="e">
        <f>VLOOKUP(B31,'Yield Percentage'!A$2:F$464,4)</f>
        <v>#N/A</v>
      </c>
      <c r="L32" s="53"/>
      <c r="M32" s="27"/>
      <c r="N32" s="24"/>
      <c r="O32" s="25"/>
      <c r="P32" s="26"/>
      <c r="Q32" s="40"/>
    </row>
    <row r="33" spans="2:17" ht="12.75">
      <c r="B33" s="78"/>
      <c r="C33" s="79"/>
      <c r="D33" s="46"/>
      <c r="E33" s="46"/>
      <c r="F33" s="46"/>
      <c r="G33" s="47" t="e">
        <f>IF(B33=" "," ",VLOOKUP(B33,'Yield Percentage'!A$2:F$464,5))</f>
        <v>#N/A</v>
      </c>
      <c r="H33" s="80" t="e">
        <f>VLOOKUP(B33,'Yield Percentage'!A$2:F$464,2)</f>
        <v>#N/A</v>
      </c>
      <c r="I33" s="48" t="e">
        <f>IF(OR(E33&gt;0,D33&gt;0),G33/H33*100,G33)</f>
        <v>#N/A</v>
      </c>
      <c r="J33" s="82" t="e">
        <f>IF(P33=FALSE,D33*I33*Q33,O33*P33*M33)</f>
        <v>#N/A</v>
      </c>
      <c r="K33" s="49" t="e">
        <f>VLOOKUP(B33,'Yield Percentage'!A$2:F$464,3)</f>
        <v>#N/A</v>
      </c>
      <c r="L33" s="50" t="e">
        <f>IF(K33&gt;0,"oz")</f>
        <v>#N/A</v>
      </c>
      <c r="M33" s="23">
        <f>SUM(D33:F33)</f>
        <v>0</v>
      </c>
      <c r="N33" s="24" t="e">
        <f>K33/16</f>
        <v>#N/A</v>
      </c>
      <c r="O33" s="25" t="e">
        <f>IF(AND(OR(E34="bu",E34="gal",E34="qt",E34="pt",E34="c",E34="fl oz",E34="tbsp",E34="tsp"),OR(I34="lb",I34="oz",I34="kg",I34="g")),I33*N33)</f>
        <v>#N/A</v>
      </c>
      <c r="P33" s="26" t="b">
        <f>IF(OR(E34="bu",E34="gal",E34="qt",E34="pt",E34="c",E34="fl oz",E34="tbsp",E34="tsp"),VLOOKUP(E34,'Conversion 2'!B$2:C$18,2))</f>
        <v>0</v>
      </c>
      <c r="Q33" s="40" t="b">
        <f>IF(OR(D34="lb",D34="oz",D34="kg",D34="g"),VLOOKUP(D34,'Conversion 2'!B$15:C$18,2))</f>
        <v>0</v>
      </c>
    </row>
    <row r="34" spans="2:17" ht="13.5" thickBot="1">
      <c r="B34" s="84"/>
      <c r="C34" s="85"/>
      <c r="D34" s="51"/>
      <c r="E34" s="51"/>
      <c r="F34" s="51"/>
      <c r="G34" s="51" t="e">
        <f>VLOOKUP(B33,'Yield Percentage'!A$2:F$464,6)</f>
        <v>#N/A</v>
      </c>
      <c r="H34" s="81"/>
      <c r="I34" s="51" t="e">
        <f>G34</f>
        <v>#N/A</v>
      </c>
      <c r="J34" s="83"/>
      <c r="K34" s="52" t="e">
        <f>VLOOKUP(B33,'Yield Percentage'!A$2:F$464,4)</f>
        <v>#N/A</v>
      </c>
      <c r="L34" s="53"/>
      <c r="M34" s="27"/>
      <c r="N34" s="24"/>
      <c r="O34" s="25"/>
      <c r="P34" s="26"/>
      <c r="Q34" s="40"/>
    </row>
    <row r="35" spans="2:17" ht="12.75">
      <c r="B35" s="78"/>
      <c r="C35" s="79"/>
      <c r="D35" s="46"/>
      <c r="E35" s="46"/>
      <c r="F35" s="46"/>
      <c r="G35" s="47" t="e">
        <f>IF(B35=" "," ",VLOOKUP(B35,'Yield Percentage'!A$2:F$464,5))</f>
        <v>#N/A</v>
      </c>
      <c r="H35" s="80" t="e">
        <f>VLOOKUP(B35,'Yield Percentage'!A$2:F$464,2)</f>
        <v>#N/A</v>
      </c>
      <c r="I35" s="48" t="e">
        <f>IF(OR(E35&gt;0,D35&gt;0),G35/H35*100,G35)</f>
        <v>#N/A</v>
      </c>
      <c r="J35" s="82" t="e">
        <f>IF(P35=FALSE,D35*I35*Q35,O35*P35*M35)</f>
        <v>#N/A</v>
      </c>
      <c r="K35" s="49" t="e">
        <f>VLOOKUP(B35,'Yield Percentage'!A$2:F$464,3)</f>
        <v>#N/A</v>
      </c>
      <c r="L35" s="50" t="e">
        <f>IF(K35&gt;0,"oz")</f>
        <v>#N/A</v>
      </c>
      <c r="M35" s="23">
        <f>SUM(D35:F35)</f>
        <v>0</v>
      </c>
      <c r="N35" s="24" t="e">
        <f>K35/16</f>
        <v>#N/A</v>
      </c>
      <c r="O35" s="25" t="e">
        <f>IF(AND(OR(E36="bu",E36="gal",E36="qt",E36="pt",E36="c",E36="fl oz",E36="tbsp",E36="tsp"),OR(I36="lb",I36="oz",I36="kg",I36="g")),I35*N35)</f>
        <v>#N/A</v>
      </c>
      <c r="P35" s="26" t="b">
        <f>IF(OR(E36="bu",E36="gal",E36="qt",E36="pt",E36="c",E36="fl oz",E36="tbsp",E36="tsp"),VLOOKUP(E36,'Conversion 2'!B$2:C$18,2))</f>
        <v>0</v>
      </c>
      <c r="Q35" s="40" t="b">
        <f>IF(OR(D36="lb",D36="oz",D36="kg",D36="g"),VLOOKUP(D36,'Conversion 2'!B$15:C$18,2))</f>
        <v>0</v>
      </c>
    </row>
    <row r="36" spans="2:17" ht="13.5" thickBot="1">
      <c r="B36" s="84"/>
      <c r="C36" s="85"/>
      <c r="D36" s="51"/>
      <c r="E36" s="51"/>
      <c r="F36" s="51"/>
      <c r="G36" s="51" t="e">
        <f>VLOOKUP(B35,'Yield Percentage'!A$2:F$464,6)</f>
        <v>#N/A</v>
      </c>
      <c r="H36" s="81"/>
      <c r="I36" s="51" t="e">
        <f>G36</f>
        <v>#N/A</v>
      </c>
      <c r="J36" s="83"/>
      <c r="K36" s="52" t="e">
        <f>VLOOKUP(B35,'Yield Percentage'!A$2:F$464,4)</f>
        <v>#N/A</v>
      </c>
      <c r="L36" s="53"/>
      <c r="M36" s="27"/>
      <c r="N36" s="24"/>
      <c r="O36" s="25"/>
      <c r="P36" s="26"/>
      <c r="Q36" s="40"/>
    </row>
    <row r="37" spans="2:17" ht="12.75">
      <c r="B37" s="78"/>
      <c r="C37" s="79"/>
      <c r="D37" s="46"/>
      <c r="E37" s="46"/>
      <c r="F37" s="46"/>
      <c r="G37" s="47" t="e">
        <f>IF(B37=" "," ",VLOOKUP(B37,'Yield Percentage'!A$2:F$464,5))</f>
        <v>#N/A</v>
      </c>
      <c r="H37" s="80" t="e">
        <f>VLOOKUP(B37,'Yield Percentage'!A$2:F$464,2)</f>
        <v>#N/A</v>
      </c>
      <c r="I37" s="48" t="e">
        <f>IF(OR(E37&gt;0,D37&gt;0),G37/H37*100,G37)</f>
        <v>#N/A</v>
      </c>
      <c r="J37" s="82" t="e">
        <f>IF(P37=FALSE,D37*I37*Q37,O37*P37*M37)</f>
        <v>#N/A</v>
      </c>
      <c r="K37" s="49" t="e">
        <f>VLOOKUP(B37,'Yield Percentage'!A$2:F$464,3)</f>
        <v>#N/A</v>
      </c>
      <c r="L37" s="50" t="e">
        <f>IF(K37&gt;0,"oz")</f>
        <v>#N/A</v>
      </c>
      <c r="M37" s="23">
        <f>SUM(D37:F37)</f>
        <v>0</v>
      </c>
      <c r="N37" s="24" t="e">
        <f>K37/16</f>
        <v>#N/A</v>
      </c>
      <c r="O37" s="25" t="e">
        <f>IF(AND(OR(E38="bu",E38="gal",E38="qt",E38="pt",E38="c",E38="fl oz",E38="tbsp",E38="tsp"),OR(I38="lb",I38="oz",I38="kg",I38="g")),I37*N37)</f>
        <v>#N/A</v>
      </c>
      <c r="P37" s="26" t="b">
        <f>IF(OR(E38="bu",E38="gal",E38="qt",E38="pt",E38="c",E38="fl oz",E38="tbsp",E38="tsp"),VLOOKUP(E38,'Conversion 2'!B$2:C$18,2))</f>
        <v>0</v>
      </c>
      <c r="Q37" s="40" t="b">
        <f>IF(OR(D38="lb",D38="oz",D38="kg",D38="g"),VLOOKUP(D38,'Conversion 2'!B$15:C$18,2))</f>
        <v>0</v>
      </c>
    </row>
    <row r="38" spans="2:17" ht="13.5" thickBot="1">
      <c r="B38" s="84"/>
      <c r="C38" s="85"/>
      <c r="D38" s="51"/>
      <c r="E38" s="51"/>
      <c r="F38" s="51"/>
      <c r="G38" s="51" t="e">
        <f>VLOOKUP(B37,'Yield Percentage'!A$2:F$464,6)</f>
        <v>#N/A</v>
      </c>
      <c r="H38" s="81"/>
      <c r="I38" s="51" t="e">
        <f>G38</f>
        <v>#N/A</v>
      </c>
      <c r="J38" s="83"/>
      <c r="K38" s="52" t="e">
        <f>VLOOKUP(B37,'Yield Percentage'!A$2:F$464,4)</f>
        <v>#N/A</v>
      </c>
      <c r="L38" s="53"/>
      <c r="M38" s="27"/>
      <c r="N38" s="24"/>
      <c r="O38" s="25"/>
      <c r="P38" s="26"/>
      <c r="Q38" s="40"/>
    </row>
    <row r="39" spans="2:17" ht="12.75">
      <c r="B39" s="78"/>
      <c r="C39" s="79"/>
      <c r="D39" s="46"/>
      <c r="E39" s="46"/>
      <c r="F39" s="46"/>
      <c r="G39" s="47" t="e">
        <f>IF(B39=" "," ",VLOOKUP(B39,'Yield Percentage'!A$2:F$464,5))</f>
        <v>#N/A</v>
      </c>
      <c r="H39" s="80" t="e">
        <f>VLOOKUP(B39,'Yield Percentage'!A$2:F$464,2)</f>
        <v>#N/A</v>
      </c>
      <c r="I39" s="48" t="e">
        <f>IF(OR(E39&gt;0,D39&gt;0),G39/H39*100,G39)</f>
        <v>#N/A</v>
      </c>
      <c r="J39" s="82" t="e">
        <f>IF(P39=FALSE,D39*I39*Q39,O39*P39*M39)</f>
        <v>#N/A</v>
      </c>
      <c r="K39" s="49" t="e">
        <f>VLOOKUP(B39,'Yield Percentage'!A$2:F$464,3)</f>
        <v>#N/A</v>
      </c>
      <c r="L39" s="50" t="e">
        <f>IF(K39&gt;0,"oz")</f>
        <v>#N/A</v>
      </c>
      <c r="M39" s="23">
        <f>SUM(D39:F39)</f>
        <v>0</v>
      </c>
      <c r="N39" s="24" t="e">
        <f>K39/16</f>
        <v>#N/A</v>
      </c>
      <c r="O39" s="25" t="e">
        <f>IF(AND(OR(E40="bu",E40="gal",E40="qt",E40="pt",E40="c",E40="fl oz",E40="tbsp",E40="tsp"),OR(I40="lb",I40="oz",I40="kg",I40="g")),I39*N39)</f>
        <v>#N/A</v>
      </c>
      <c r="P39" s="26" t="b">
        <f>IF(OR(E40="bu",E40="gal",E40="qt",E40="pt",E40="c",E40="fl oz",E40="tbsp",E40="tsp"),VLOOKUP(E40,'Conversion 2'!B$2:C$18,2))</f>
        <v>0</v>
      </c>
      <c r="Q39" s="40" t="b">
        <f>IF(OR(D40="lb",D40="oz",D40="kg",D40="g"),VLOOKUP(D40,'Conversion 2'!B$15:C$18,2))</f>
        <v>0</v>
      </c>
    </row>
    <row r="40" spans="2:17" ht="13.5" thickBot="1">
      <c r="B40" s="84"/>
      <c r="C40" s="85"/>
      <c r="D40" s="51"/>
      <c r="E40" s="51"/>
      <c r="F40" s="51"/>
      <c r="G40" s="51" t="e">
        <f>VLOOKUP(B39,'Yield Percentage'!A$2:F$464,6)</f>
        <v>#N/A</v>
      </c>
      <c r="H40" s="81"/>
      <c r="I40" s="51" t="e">
        <f>G40</f>
        <v>#N/A</v>
      </c>
      <c r="J40" s="83"/>
      <c r="K40" s="52" t="e">
        <f>VLOOKUP(B39,'Yield Percentage'!A$2:F$464,4)</f>
        <v>#N/A</v>
      </c>
      <c r="L40" s="53"/>
      <c r="M40" s="27"/>
      <c r="N40" s="24"/>
      <c r="O40" s="25"/>
      <c r="P40" s="26"/>
      <c r="Q40" s="40"/>
    </row>
    <row r="41" spans="2:17" ht="12.75">
      <c r="B41" s="78"/>
      <c r="C41" s="79"/>
      <c r="D41" s="46"/>
      <c r="E41" s="46"/>
      <c r="F41" s="46"/>
      <c r="G41" s="47" t="e">
        <f>IF(B41=" "," ",VLOOKUP(B41,'Yield Percentage'!A$2:F$464,5))</f>
        <v>#N/A</v>
      </c>
      <c r="H41" s="80" t="e">
        <f>VLOOKUP(B41,'Yield Percentage'!A$2:F$464,2)</f>
        <v>#N/A</v>
      </c>
      <c r="I41" s="48" t="e">
        <f>IF(OR(E41&gt;0,D41&gt;0),G41/H41*100,G41)</f>
        <v>#N/A</v>
      </c>
      <c r="J41" s="82" t="e">
        <f>IF(P41=FALSE,D41*I41*Q41,O41*P41*M41)</f>
        <v>#N/A</v>
      </c>
      <c r="K41" s="49" t="e">
        <f>VLOOKUP(B41,'Yield Percentage'!A$2:F$464,3)</f>
        <v>#N/A</v>
      </c>
      <c r="L41" s="50" t="e">
        <f>IF(K41&gt;0,"oz")</f>
        <v>#N/A</v>
      </c>
      <c r="M41" s="23">
        <f>SUM(D41:F41)</f>
        <v>0</v>
      </c>
      <c r="N41" s="24" t="e">
        <f>K41/16</f>
        <v>#N/A</v>
      </c>
      <c r="O41" s="25" t="e">
        <f>IF(AND(OR(E42="bu",E42="gal",E42="qt",E42="pt",E42="c",E42="fl oz",E42="tbsp",E42="tsp"),OR(I42="lb",I42="oz",I42="kg",I42="g")),I41*N41)</f>
        <v>#N/A</v>
      </c>
      <c r="P41" s="26" t="b">
        <f>IF(OR(E42="bu",E42="gal",E42="qt",E42="pt",E42="c",E42="fl oz",E42="tbsp",E42="tsp"),VLOOKUP(E42,'Conversion 2'!B$2:C$18,2))</f>
        <v>0</v>
      </c>
      <c r="Q41" s="40" t="b">
        <f>IF(OR(D42="lb",D42="oz",D42="kg",D42="g"),VLOOKUP(D42,'Conversion 2'!B$15:C$18,2))</f>
        <v>0</v>
      </c>
    </row>
    <row r="42" spans="2:17" ht="13.5" thickBot="1">
      <c r="B42" s="84"/>
      <c r="C42" s="85"/>
      <c r="D42" s="51"/>
      <c r="E42" s="51"/>
      <c r="F42" s="51"/>
      <c r="G42" s="51" t="e">
        <f>VLOOKUP(B41,'Yield Percentage'!A$2:F$464,6)</f>
        <v>#N/A</v>
      </c>
      <c r="H42" s="81"/>
      <c r="I42" s="51" t="e">
        <f>G42</f>
        <v>#N/A</v>
      </c>
      <c r="J42" s="83"/>
      <c r="K42" s="52" t="e">
        <f>VLOOKUP(B41,'Yield Percentage'!A$2:F$464,4)</f>
        <v>#N/A</v>
      </c>
      <c r="L42" s="53"/>
      <c r="M42" s="27"/>
      <c r="N42" s="24"/>
      <c r="O42" s="25"/>
      <c r="P42" s="26"/>
      <c r="Q42" s="40"/>
    </row>
    <row r="43" spans="2:17" ht="12.75">
      <c r="B43" s="78"/>
      <c r="C43" s="79"/>
      <c r="D43" s="46"/>
      <c r="E43" s="46"/>
      <c r="F43" s="46"/>
      <c r="G43" s="47" t="e">
        <f>IF(B43=" "," ",VLOOKUP(B43,'Yield Percentage'!A$2:F$464,5))</f>
        <v>#N/A</v>
      </c>
      <c r="H43" s="80" t="e">
        <f>VLOOKUP(B43,'Yield Percentage'!A$2:F$464,2)</f>
        <v>#N/A</v>
      </c>
      <c r="I43" s="48" t="e">
        <f>IF(OR(E43&gt;0,D43&gt;0),G43/H43*100,G43)</f>
        <v>#N/A</v>
      </c>
      <c r="J43" s="82" t="e">
        <f>IF(P43=FALSE,D43*I43*Q43,O43*P43*M43)</f>
        <v>#N/A</v>
      </c>
      <c r="K43" s="49" t="e">
        <f>VLOOKUP(B43,'Yield Percentage'!A$2:F$464,3)</f>
        <v>#N/A</v>
      </c>
      <c r="L43" s="50" t="e">
        <f>IF(K43&gt;0,"oz")</f>
        <v>#N/A</v>
      </c>
      <c r="M43" s="23">
        <f>SUM(D43:F43)</f>
        <v>0</v>
      </c>
      <c r="N43" s="24" t="e">
        <f>K43/16</f>
        <v>#N/A</v>
      </c>
      <c r="O43" s="25" t="e">
        <f>IF(AND(OR(E44="bu",E44="gal",E44="qt",E44="pt",E44="c",E44="fl oz",E44="tbsp",E44="tsp"),OR(I44="lb",I44="oz",I44="kg",I44="g")),I43*N43)</f>
        <v>#N/A</v>
      </c>
      <c r="P43" s="26" t="b">
        <f>IF(OR(E44="bu",E44="gal",E44="qt",E44="pt",E44="c",E44="fl oz",E44="tbsp",E44="tsp"),VLOOKUP(E44,'Conversion 2'!B$2:C$18,2))</f>
        <v>0</v>
      </c>
      <c r="Q43" s="40" t="b">
        <f>IF(OR(D44="lb",D44="oz",D44="kg",D44="g"),VLOOKUP(D44,'Conversion 2'!B$15:C$18,2))</f>
        <v>0</v>
      </c>
    </row>
    <row r="44" spans="2:17" ht="13.5" thickBot="1">
      <c r="B44" s="84"/>
      <c r="C44" s="85"/>
      <c r="D44" s="51"/>
      <c r="E44" s="51"/>
      <c r="F44" s="51"/>
      <c r="G44" s="51" t="e">
        <f>VLOOKUP(B43,'Yield Percentage'!A$2:F$464,6)</f>
        <v>#N/A</v>
      </c>
      <c r="H44" s="81"/>
      <c r="I44" s="51" t="e">
        <f>G44</f>
        <v>#N/A</v>
      </c>
      <c r="J44" s="83"/>
      <c r="K44" s="52" t="e">
        <f>VLOOKUP(B43,'Yield Percentage'!A$2:F$464,4)</f>
        <v>#N/A</v>
      </c>
      <c r="L44" s="53"/>
      <c r="M44" s="27"/>
      <c r="N44" s="24"/>
      <c r="O44" s="25"/>
      <c r="P44" s="26"/>
      <c r="Q44" s="40"/>
    </row>
    <row r="45" spans="2:17" ht="12.75">
      <c r="B45" s="78"/>
      <c r="C45" s="79"/>
      <c r="D45" s="46"/>
      <c r="E45" s="46"/>
      <c r="F45" s="46"/>
      <c r="G45" s="47" t="e">
        <f>IF(B45=" "," ",VLOOKUP(B45,'Yield Percentage'!A$2:F$464,5))</f>
        <v>#N/A</v>
      </c>
      <c r="H45" s="80" t="e">
        <f>VLOOKUP(B45,'Yield Percentage'!A$2:F$464,2)</f>
        <v>#N/A</v>
      </c>
      <c r="I45" s="48" t="e">
        <f>IF(OR(E45&gt;0,D45&gt;0),G45/H45*100,G45)</f>
        <v>#N/A</v>
      </c>
      <c r="J45" s="82" t="e">
        <f>IF(P45=FALSE,D45*I45*Q45,O45*P45*M45)</f>
        <v>#N/A</v>
      </c>
      <c r="K45" s="49" t="e">
        <f>VLOOKUP(B45,'Yield Percentage'!A$2:F$464,3)</f>
        <v>#N/A</v>
      </c>
      <c r="L45" s="50" t="e">
        <f>IF(K45&gt;0,"oz")</f>
        <v>#N/A</v>
      </c>
      <c r="M45" s="23">
        <f>SUM(D45:F45)</f>
        <v>0</v>
      </c>
      <c r="N45" s="24" t="e">
        <f>K45/16</f>
        <v>#N/A</v>
      </c>
      <c r="O45" s="25" t="e">
        <f>IF(AND(OR(E46="bu",E46="gal",E46="qt",E46="pt",E46="c",E46="fl oz",E46="tbsp",E46="tsp"),OR(I46="lb",I46="oz",I46="kg",I46="g")),I45*N45)</f>
        <v>#N/A</v>
      </c>
      <c r="P45" s="26" t="b">
        <f>IF(OR(E46="bu",E46="gal",E46="qt",E46="pt",E46="c",E46="fl oz",E46="tbsp",E46="tsp"),VLOOKUP(E46,'Conversion 2'!B$2:C$18,2))</f>
        <v>0</v>
      </c>
      <c r="Q45" s="40" t="b">
        <f>IF(OR(D46="lb",D46="oz",D46="kg",D46="g"),VLOOKUP(D46,'Conversion 2'!B$15:C$18,2))</f>
        <v>0</v>
      </c>
    </row>
    <row r="46" spans="2:17" ht="13.5" thickBot="1">
      <c r="B46" s="84"/>
      <c r="C46" s="85"/>
      <c r="D46" s="51"/>
      <c r="E46" s="51"/>
      <c r="F46" s="51"/>
      <c r="G46" s="51" t="e">
        <f>VLOOKUP(B45,'Yield Percentage'!A$2:F$464,6)</f>
        <v>#N/A</v>
      </c>
      <c r="H46" s="81"/>
      <c r="I46" s="51" t="e">
        <f>G46</f>
        <v>#N/A</v>
      </c>
      <c r="J46" s="83"/>
      <c r="K46" s="52" t="e">
        <f>VLOOKUP(B45,'Yield Percentage'!A$2:F$464,4)</f>
        <v>#N/A</v>
      </c>
      <c r="L46" s="53"/>
      <c r="M46" s="27"/>
      <c r="N46" s="24"/>
      <c r="O46" s="25"/>
      <c r="P46" s="26"/>
      <c r="Q46" s="40"/>
    </row>
    <row r="47" spans="2:17" ht="12.75">
      <c r="B47" s="78"/>
      <c r="C47" s="79"/>
      <c r="D47" s="46"/>
      <c r="E47" s="46"/>
      <c r="F47" s="46"/>
      <c r="G47" s="47" t="e">
        <f>IF(B47=" "," ",VLOOKUP(B47,'Yield Percentage'!A$2:F$464,5))</f>
        <v>#N/A</v>
      </c>
      <c r="H47" s="80" t="e">
        <f>VLOOKUP(B47,'Yield Percentage'!A$2:F$464,2)</f>
        <v>#N/A</v>
      </c>
      <c r="I47" s="48" t="e">
        <f>IF(OR(E47&gt;0,D47&gt;0),G47/H47*100,G47)</f>
        <v>#N/A</v>
      </c>
      <c r="J47" s="82" t="e">
        <f>IF(P47=FALSE,D47*I47*Q47,O47*P47*M47)</f>
        <v>#N/A</v>
      </c>
      <c r="K47" s="49" t="e">
        <f>VLOOKUP(B47,'Yield Percentage'!A$2:F$464,3)</f>
        <v>#N/A</v>
      </c>
      <c r="L47" s="50" t="e">
        <f>IF(K47&gt;0,"oz")</f>
        <v>#N/A</v>
      </c>
      <c r="M47" s="23">
        <f>SUM(D47:F47)</f>
        <v>0</v>
      </c>
      <c r="N47" s="24" t="e">
        <f>K47/16</f>
        <v>#N/A</v>
      </c>
      <c r="O47" s="25" t="e">
        <f>IF(AND(OR(E48="bu",E48="gal",E48="qt",E48="pt",E48="c",E48="fl oz",E48="tbsp",E48="tsp"),OR(I48="lb",I48="oz",I48="kg",I48="g")),I47*N47)</f>
        <v>#N/A</v>
      </c>
      <c r="P47" s="26" t="b">
        <f>IF(OR(E48="bu",E48="gal",E48="qt",E48="pt",E48="c",E48="fl oz",E48="tbsp",E48="tsp"),VLOOKUP(E48,'Conversion 2'!B$2:C$18,2))</f>
        <v>0</v>
      </c>
      <c r="Q47" s="40" t="b">
        <f>IF(OR(D48="lb",D48="oz",D48="kg",D48="g"),VLOOKUP(D48,'Conversion 2'!B$15:C$18,2))</f>
        <v>0</v>
      </c>
    </row>
    <row r="48" spans="2:17" ht="13.5" thickBot="1">
      <c r="B48" s="84"/>
      <c r="C48" s="85"/>
      <c r="D48" s="51"/>
      <c r="E48" s="51"/>
      <c r="F48" s="51"/>
      <c r="G48" s="51" t="e">
        <f>VLOOKUP(B47,'Yield Percentage'!A$2:F$464,6)</f>
        <v>#N/A</v>
      </c>
      <c r="H48" s="81"/>
      <c r="I48" s="51" t="e">
        <f>G48</f>
        <v>#N/A</v>
      </c>
      <c r="J48" s="83"/>
      <c r="K48" s="52" t="e">
        <f>VLOOKUP(B47,'Yield Percentage'!A$2:F$464,4)</f>
        <v>#N/A</v>
      </c>
      <c r="L48" s="53"/>
      <c r="M48" s="27"/>
      <c r="N48" s="24"/>
      <c r="O48" s="25"/>
      <c r="P48" s="26"/>
      <c r="Q48" s="40"/>
    </row>
    <row r="49" spans="2:17" ht="12.75">
      <c r="B49" s="78"/>
      <c r="C49" s="79"/>
      <c r="D49" s="46"/>
      <c r="E49" s="46"/>
      <c r="F49" s="46"/>
      <c r="G49" s="47" t="e">
        <f>IF(B49=" "," ",VLOOKUP(B49,'Yield Percentage'!A$2:F$464,5))</f>
        <v>#N/A</v>
      </c>
      <c r="H49" s="80" t="e">
        <f>VLOOKUP(B49,'Yield Percentage'!A$2:F$464,2)</f>
        <v>#N/A</v>
      </c>
      <c r="I49" s="48" t="e">
        <f>IF(OR(E49&gt;0,D49&gt;0),G49/H49*100,G49)</f>
        <v>#N/A</v>
      </c>
      <c r="J49" s="82" t="e">
        <f>IF(P49=FALSE,D49*I49*Q49,O49*P49*M49)</f>
        <v>#N/A</v>
      </c>
      <c r="K49" s="49" t="e">
        <f>VLOOKUP(B49,'Yield Percentage'!A$2:F$464,3)</f>
        <v>#N/A</v>
      </c>
      <c r="L49" s="50" t="e">
        <f>IF(K49&gt;0,"oz")</f>
        <v>#N/A</v>
      </c>
      <c r="M49" s="23">
        <f>SUM(D49:F49)</f>
        <v>0</v>
      </c>
      <c r="N49" s="24" t="e">
        <f>K49/16</f>
        <v>#N/A</v>
      </c>
      <c r="O49" s="25" t="e">
        <f>IF(AND(OR(E50="bu",E50="gal",E50="qt",E50="pt",E50="c",E50="fl oz",E50="tbsp",E50="tsp"),OR(I50="lb",I50="oz",I50="kg",I50="g")),I49*N49)</f>
        <v>#N/A</v>
      </c>
      <c r="P49" s="26" t="b">
        <f>IF(OR(E50="bu",E50="gal",E50="qt",E50="pt",E50="c",E50="fl oz",E50="tbsp",E50="tsp"),VLOOKUP(E50,'Conversion 2'!B$2:C$18,2))</f>
        <v>0</v>
      </c>
      <c r="Q49" s="40" t="b">
        <f>IF(OR(D50="lb",D50="oz",D50="kg",D50="g"),VLOOKUP(D50,'Conversion 2'!B$15:C$18,2))</f>
        <v>0</v>
      </c>
    </row>
    <row r="50" spans="2:17" ht="13.5" thickBot="1">
      <c r="B50" s="84"/>
      <c r="C50" s="85"/>
      <c r="D50" s="51"/>
      <c r="E50" s="51"/>
      <c r="F50" s="51"/>
      <c r="G50" s="51" t="e">
        <f>VLOOKUP(B49,'Yield Percentage'!A$2:F$464,6)</f>
        <v>#N/A</v>
      </c>
      <c r="H50" s="81"/>
      <c r="I50" s="51" t="e">
        <f>G50</f>
        <v>#N/A</v>
      </c>
      <c r="J50" s="83"/>
      <c r="K50" s="52" t="e">
        <f>VLOOKUP(B49,'Yield Percentage'!A$2:F$464,4)</f>
        <v>#N/A</v>
      </c>
      <c r="L50" s="53"/>
      <c r="M50" s="27"/>
      <c r="N50" s="24"/>
      <c r="O50" s="25"/>
      <c r="P50" s="26"/>
      <c r="Q50" s="40"/>
    </row>
    <row r="51" spans="2:17" ht="12.75">
      <c r="B51" s="78"/>
      <c r="C51" s="79"/>
      <c r="D51" s="46"/>
      <c r="E51" s="46"/>
      <c r="F51" s="46"/>
      <c r="G51" s="47" t="e">
        <f>IF(B51=" "," ",VLOOKUP(B51,'Yield Percentage'!A$2:F$464,5))</f>
        <v>#N/A</v>
      </c>
      <c r="H51" s="80" t="e">
        <f>VLOOKUP(B51,'Yield Percentage'!A$2:F$464,2)</f>
        <v>#N/A</v>
      </c>
      <c r="I51" s="48" t="e">
        <f>IF(OR(E51&gt;0,D51&gt;0),G51/H51*100,G51)</f>
        <v>#N/A</v>
      </c>
      <c r="J51" s="82" t="e">
        <f>IF(P51=FALSE,D51*I51*Q51,O51*P51*M51)</f>
        <v>#N/A</v>
      </c>
      <c r="K51" s="49" t="e">
        <f>VLOOKUP(B51,'Yield Percentage'!A$2:F$464,3)</f>
        <v>#N/A</v>
      </c>
      <c r="L51" s="50" t="e">
        <f>IF(K51&gt;0,"oz")</f>
        <v>#N/A</v>
      </c>
      <c r="M51" s="23">
        <f>SUM(D51:F51)</f>
        <v>0</v>
      </c>
      <c r="N51" s="24" t="e">
        <f>K51/16</f>
        <v>#N/A</v>
      </c>
      <c r="O51" s="25" t="e">
        <f>IF(AND(OR(E52="bu",E52="gal",E52="qt",E52="pt",E52="c",E52="fl oz",E52="tbsp",E52="tsp"),OR(I52="lb",I52="oz",I52="kg",I52="g")),I51*N51)</f>
        <v>#N/A</v>
      </c>
      <c r="P51" s="26" t="b">
        <f>IF(OR(E52="bu",E52="gal",E52="qt",E52="pt",E52="c",E52="fl oz",E52="tbsp",E52="tsp"),VLOOKUP(E52,'Conversion 2'!B$2:C$18,2))</f>
        <v>0</v>
      </c>
      <c r="Q51" s="40" t="b">
        <f>IF(OR(D52="lb",D52="oz",D52="kg",D52="g"),VLOOKUP(D52,'Conversion 2'!B$15:C$18,2))</f>
        <v>0</v>
      </c>
    </row>
    <row r="52" spans="2:17" ht="13.5" thickBot="1">
      <c r="B52" s="84"/>
      <c r="C52" s="85"/>
      <c r="D52" s="51"/>
      <c r="E52" s="51"/>
      <c r="F52" s="51"/>
      <c r="G52" s="51" t="e">
        <f>VLOOKUP(B51,'Yield Percentage'!A$2:F$464,6)</f>
        <v>#N/A</v>
      </c>
      <c r="H52" s="81"/>
      <c r="I52" s="51" t="e">
        <f>G52</f>
        <v>#N/A</v>
      </c>
      <c r="J52" s="83"/>
      <c r="K52" s="52" t="e">
        <f>VLOOKUP(B51,'Yield Percentage'!A$2:F$464,4)</f>
        <v>#N/A</v>
      </c>
      <c r="L52" s="53"/>
      <c r="M52" s="27"/>
      <c r="N52" s="24"/>
      <c r="O52" s="25"/>
      <c r="P52" s="26"/>
      <c r="Q52" s="40"/>
    </row>
    <row r="53" spans="2:17" ht="12.75">
      <c r="B53" s="78"/>
      <c r="C53" s="79"/>
      <c r="D53" s="46"/>
      <c r="E53" s="46"/>
      <c r="F53" s="46"/>
      <c r="G53" s="47" t="e">
        <f>IF(B53=" "," ",VLOOKUP(B53,'Yield Percentage'!A$2:F$464,5))</f>
        <v>#N/A</v>
      </c>
      <c r="H53" s="80" t="e">
        <f>VLOOKUP(B53,'Yield Percentage'!A$2:F$464,2)</f>
        <v>#N/A</v>
      </c>
      <c r="I53" s="48" t="e">
        <f>IF(OR(E53&gt;0,D53&gt;0),G53/H53*100,G53)</f>
        <v>#N/A</v>
      </c>
      <c r="J53" s="82" t="e">
        <f>IF(P53=FALSE,D53*I53*Q53,O53*P53*M53)</f>
        <v>#N/A</v>
      </c>
      <c r="K53" s="49" t="e">
        <f>VLOOKUP(B53,'Yield Percentage'!A$2:F$464,3)</f>
        <v>#N/A</v>
      </c>
      <c r="L53" s="50" t="e">
        <f>IF(K53&gt;0,"oz")</f>
        <v>#N/A</v>
      </c>
      <c r="M53" s="23">
        <f>SUM(D53:F53)</f>
        <v>0</v>
      </c>
      <c r="N53" s="24" t="e">
        <f>K53/16</f>
        <v>#N/A</v>
      </c>
      <c r="O53" s="25" t="e">
        <f>IF(AND(OR(E54="bu",E54="gal",E54="qt",E54="pt",E54="c",E54="fl oz",E54="tbsp",E54="tsp"),OR(I54="lb",I54="oz",I54="kg",I54="g")),I53*N53)</f>
        <v>#N/A</v>
      </c>
      <c r="P53" s="26" t="b">
        <f>IF(OR(E54="bu",E54="gal",E54="qt",E54="pt",E54="c",E54="fl oz",E54="tbsp",E54="tsp"),VLOOKUP(E54,'Conversion 2'!B$2:C$18,2))</f>
        <v>0</v>
      </c>
      <c r="Q53" s="40" t="b">
        <f>IF(OR(D54="lb",D54="oz",D54="kg",D54="g"),VLOOKUP(D54,'Conversion 2'!B$15:C$18,2))</f>
        <v>0</v>
      </c>
    </row>
    <row r="54" spans="2:17" ht="13.5" thickBot="1">
      <c r="B54" s="84"/>
      <c r="C54" s="85"/>
      <c r="D54" s="51"/>
      <c r="E54" s="51"/>
      <c r="F54" s="51"/>
      <c r="G54" s="51" t="e">
        <f>VLOOKUP(B53,'Yield Percentage'!A$2:F$464,6)</f>
        <v>#N/A</v>
      </c>
      <c r="H54" s="81"/>
      <c r="I54" s="51" t="e">
        <f>G54</f>
        <v>#N/A</v>
      </c>
      <c r="J54" s="83"/>
      <c r="K54" s="52" t="e">
        <f>VLOOKUP(B53,'Yield Percentage'!A$2:F$464,4)</f>
        <v>#N/A</v>
      </c>
      <c r="L54" s="53"/>
      <c r="M54" s="27"/>
      <c r="N54" s="24"/>
      <c r="O54" s="25"/>
      <c r="P54" s="26"/>
      <c r="Q54" s="40"/>
    </row>
    <row r="55" spans="2:17" ht="12.75">
      <c r="B55" s="103"/>
      <c r="C55" s="103"/>
      <c r="D55" s="103"/>
      <c r="E55" s="103"/>
      <c r="F55" s="103"/>
      <c r="G55" s="103"/>
      <c r="H55" s="99" t="s">
        <v>7</v>
      </c>
      <c r="I55" s="100"/>
      <c r="J55" s="95"/>
      <c r="K55" s="104"/>
      <c r="L55" s="103"/>
      <c r="M55" s="26"/>
      <c r="N55" s="40"/>
      <c r="O55" s="40"/>
      <c r="P55" s="26"/>
      <c r="Q55" s="40"/>
    </row>
    <row r="56" spans="2:12" ht="13.5" thickBot="1">
      <c r="B56" s="54"/>
      <c r="C56" s="54"/>
      <c r="D56" s="54"/>
      <c r="E56" s="54"/>
      <c r="F56" s="54"/>
      <c r="G56" s="54"/>
      <c r="H56" s="101"/>
      <c r="I56" s="102"/>
      <c r="J56" s="96"/>
      <c r="K56" s="45"/>
      <c r="L56" s="54"/>
    </row>
  </sheetData>
  <mergeCells count="117">
    <mergeCell ref="J55:J56"/>
    <mergeCell ref="B2:F2"/>
    <mergeCell ref="H55:I56"/>
    <mergeCell ref="Q9:Q10"/>
    <mergeCell ref="B55:G56"/>
    <mergeCell ref="K55:L56"/>
    <mergeCell ref="B53:C53"/>
    <mergeCell ref="H53:H54"/>
    <mergeCell ref="J53:J54"/>
    <mergeCell ref="B54:C54"/>
    <mergeCell ref="B51:C51"/>
    <mergeCell ref="H51:H52"/>
    <mergeCell ref="J51:J52"/>
    <mergeCell ref="B52:C52"/>
    <mergeCell ref="B49:C49"/>
    <mergeCell ref="H49:H50"/>
    <mergeCell ref="J49:J50"/>
    <mergeCell ref="B50:C50"/>
    <mergeCell ref="B47:C47"/>
    <mergeCell ref="H47:H48"/>
    <mergeCell ref="J47:J48"/>
    <mergeCell ref="B48:C48"/>
    <mergeCell ref="B45:C45"/>
    <mergeCell ref="H45:H46"/>
    <mergeCell ref="J45:J46"/>
    <mergeCell ref="B46:C46"/>
    <mergeCell ref="B43:C43"/>
    <mergeCell ref="H43:H44"/>
    <mergeCell ref="J43:J44"/>
    <mergeCell ref="B44:C44"/>
    <mergeCell ref="B41:C41"/>
    <mergeCell ref="H41:H42"/>
    <mergeCell ref="J41:J42"/>
    <mergeCell ref="B42:C42"/>
    <mergeCell ref="B39:C39"/>
    <mergeCell ref="H39:H40"/>
    <mergeCell ref="J39:J40"/>
    <mergeCell ref="B40:C40"/>
    <mergeCell ref="B38:C38"/>
    <mergeCell ref="H37:H38"/>
    <mergeCell ref="J37:J38"/>
    <mergeCell ref="J15:J16"/>
    <mergeCell ref="B4:C4"/>
    <mergeCell ref="B5:C5"/>
    <mergeCell ref="B7:C7"/>
    <mergeCell ref="B37:C37"/>
    <mergeCell ref="B15:C15"/>
    <mergeCell ref="B9:C10"/>
    <mergeCell ref="B23:C23"/>
    <mergeCell ref="B27:C27"/>
    <mergeCell ref="B34:C34"/>
    <mergeCell ref="B31:C31"/>
    <mergeCell ref="B18:C18"/>
    <mergeCell ref="B19:C19"/>
    <mergeCell ref="B11:C11"/>
    <mergeCell ref="B12:C12"/>
    <mergeCell ref="B13:C13"/>
    <mergeCell ref="B14:C14"/>
    <mergeCell ref="B16:C16"/>
    <mergeCell ref="B17:C17"/>
    <mergeCell ref="J11:J12"/>
    <mergeCell ref="D9:F9"/>
    <mergeCell ref="G9:I9"/>
    <mergeCell ref="J17:J18"/>
    <mergeCell ref="H11:H12"/>
    <mergeCell ref="H13:H14"/>
    <mergeCell ref="J13:J14"/>
    <mergeCell ref="H15:H16"/>
    <mergeCell ref="H17:H18"/>
    <mergeCell ref="H19:H20"/>
    <mergeCell ref="J19:J20"/>
    <mergeCell ref="B20:C20"/>
    <mergeCell ref="B21:C21"/>
    <mergeCell ref="H21:H22"/>
    <mergeCell ref="J21:J22"/>
    <mergeCell ref="B22:C22"/>
    <mergeCell ref="H23:H24"/>
    <mergeCell ref="J23:J24"/>
    <mergeCell ref="B24:C24"/>
    <mergeCell ref="B25:C25"/>
    <mergeCell ref="H25:H26"/>
    <mergeCell ref="J25:J26"/>
    <mergeCell ref="B26:C26"/>
    <mergeCell ref="H27:H28"/>
    <mergeCell ref="J27:J28"/>
    <mergeCell ref="B28:C28"/>
    <mergeCell ref="B29:C29"/>
    <mergeCell ref="H29:H30"/>
    <mergeCell ref="J29:J30"/>
    <mergeCell ref="B30:C30"/>
    <mergeCell ref="B33:C33"/>
    <mergeCell ref="H33:H34"/>
    <mergeCell ref="J33:J34"/>
    <mergeCell ref="H31:H32"/>
    <mergeCell ref="J31:J32"/>
    <mergeCell ref="B32:C32"/>
    <mergeCell ref="B35:C35"/>
    <mergeCell ref="H35:H36"/>
    <mergeCell ref="J35:J36"/>
    <mergeCell ref="B36:C36"/>
    <mergeCell ref="D5:F5"/>
    <mergeCell ref="N9:N10"/>
    <mergeCell ref="M9:M10"/>
    <mergeCell ref="P9:P10"/>
    <mergeCell ref="K9:L10"/>
    <mergeCell ref="O9:O10"/>
    <mergeCell ref="J9:J10"/>
    <mergeCell ref="B1:L1"/>
    <mergeCell ref="B3:L3"/>
    <mergeCell ref="K7:L7"/>
    <mergeCell ref="B8:L8"/>
    <mergeCell ref="G5:L5"/>
    <mergeCell ref="B6:L6"/>
    <mergeCell ref="D7:F7"/>
    <mergeCell ref="I2:L2"/>
    <mergeCell ref="I4:L4"/>
    <mergeCell ref="D4:F4"/>
  </mergeCells>
  <conditionalFormatting sqref="M15:Q54">
    <cfRule type="expression" priority="1" dxfId="0" stopIfTrue="1">
      <formula>$B15=""</formula>
    </cfRule>
  </conditionalFormatting>
  <conditionalFormatting sqref="B11:L12">
    <cfRule type="expression" priority="2" dxfId="0" stopIfTrue="1">
      <formula>$B$11=""</formula>
    </cfRule>
  </conditionalFormatting>
  <conditionalFormatting sqref="M13:Q14">
    <cfRule type="expression" priority="3" dxfId="0" stopIfTrue="1">
      <formula>$B$13=""</formula>
    </cfRule>
  </conditionalFormatting>
  <conditionalFormatting sqref="B13:L14">
    <cfRule type="expression" priority="4" dxfId="0" stopIfTrue="1">
      <formula>$B$13=""</formula>
    </cfRule>
  </conditionalFormatting>
  <conditionalFormatting sqref="B15:L16">
    <cfRule type="expression" priority="5" dxfId="0" stopIfTrue="1">
      <formula>$B$15=""</formula>
    </cfRule>
  </conditionalFormatting>
  <conditionalFormatting sqref="B19:L20">
    <cfRule type="expression" priority="6" dxfId="0" stopIfTrue="1">
      <formula>$B$19=""</formula>
    </cfRule>
  </conditionalFormatting>
  <conditionalFormatting sqref="B17:L18">
    <cfRule type="expression" priority="7" dxfId="0" stopIfTrue="1">
      <formula>$B$17=""</formula>
    </cfRule>
  </conditionalFormatting>
  <conditionalFormatting sqref="B21:L22">
    <cfRule type="expression" priority="8" dxfId="0" stopIfTrue="1">
      <formula>$B$21=""</formula>
    </cfRule>
  </conditionalFormatting>
  <conditionalFormatting sqref="B23:L24">
    <cfRule type="expression" priority="9" dxfId="0" stopIfTrue="1">
      <formula>$B$23=""</formula>
    </cfRule>
  </conditionalFormatting>
  <conditionalFormatting sqref="B25:L26">
    <cfRule type="expression" priority="10" dxfId="0" stopIfTrue="1">
      <formula>$B$25=""</formula>
    </cfRule>
  </conditionalFormatting>
  <conditionalFormatting sqref="B27:L28">
    <cfRule type="expression" priority="11" dxfId="0" stopIfTrue="1">
      <formula>$B$27=""</formula>
    </cfRule>
  </conditionalFormatting>
  <conditionalFormatting sqref="B29:L30">
    <cfRule type="expression" priority="12" dxfId="0" stopIfTrue="1">
      <formula>$B$29=""</formula>
    </cfRule>
  </conditionalFormatting>
  <conditionalFormatting sqref="B31:L32">
    <cfRule type="expression" priority="13" dxfId="0" stopIfTrue="1">
      <formula>$B$31=""</formula>
    </cfRule>
  </conditionalFormatting>
  <conditionalFormatting sqref="B33:L34">
    <cfRule type="expression" priority="14" dxfId="0" stopIfTrue="1">
      <formula>$B$33=""</formula>
    </cfRule>
  </conditionalFormatting>
  <conditionalFormatting sqref="B35:L36">
    <cfRule type="expression" priority="15" dxfId="0" stopIfTrue="1">
      <formula>$B$35=""</formula>
    </cfRule>
  </conditionalFormatting>
  <conditionalFormatting sqref="B37:L38">
    <cfRule type="expression" priority="16" dxfId="0" stopIfTrue="1">
      <formula>$B$37=""</formula>
    </cfRule>
  </conditionalFormatting>
  <conditionalFormatting sqref="B39:L40">
    <cfRule type="expression" priority="17" dxfId="0" stopIfTrue="1">
      <formula>$B$39=""</formula>
    </cfRule>
  </conditionalFormatting>
  <conditionalFormatting sqref="B41:L42">
    <cfRule type="expression" priority="18" dxfId="0" stopIfTrue="1">
      <formula>$B$41=""</formula>
    </cfRule>
  </conditionalFormatting>
  <conditionalFormatting sqref="B43:L44">
    <cfRule type="expression" priority="19" dxfId="0" stopIfTrue="1">
      <formula>$B$43=""</formula>
    </cfRule>
  </conditionalFormatting>
  <conditionalFormatting sqref="B45:L46">
    <cfRule type="expression" priority="20" dxfId="0" stopIfTrue="1">
      <formula>$B$45=""</formula>
    </cfRule>
  </conditionalFormatting>
  <conditionalFormatting sqref="B47:L48">
    <cfRule type="expression" priority="21" dxfId="0" stopIfTrue="1">
      <formula>$B$47=""</formula>
    </cfRule>
  </conditionalFormatting>
  <conditionalFormatting sqref="B49:L50">
    <cfRule type="expression" priority="22" dxfId="0" stopIfTrue="1">
      <formula>$B$49=""</formula>
    </cfRule>
  </conditionalFormatting>
  <conditionalFormatting sqref="B51:L52">
    <cfRule type="expression" priority="23" dxfId="0" stopIfTrue="1">
      <formula>$B$51=""</formula>
    </cfRule>
  </conditionalFormatting>
  <conditionalFormatting sqref="B53:L54">
    <cfRule type="expression" priority="24" dxfId="0" stopIfTrue="1">
      <formula>$B$53=""</formula>
    </cfRule>
  </conditionalFormatting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3"/>
  <sheetViews>
    <sheetView workbookViewId="0" topLeftCell="A121">
      <selection activeCell="G7" sqref="G7"/>
    </sheetView>
  </sheetViews>
  <sheetFormatPr defaultColWidth="9.140625" defaultRowHeight="12.75"/>
  <cols>
    <col min="1" max="1" width="28.8515625" style="3" bestFit="1" customWidth="1"/>
    <col min="2" max="2" width="9.140625" style="4" customWidth="1"/>
    <col min="3" max="3" width="9.140625" style="8" customWidth="1"/>
    <col min="4" max="4" width="13.421875" style="3" customWidth="1"/>
    <col min="5" max="5" width="9.140625" style="42" customWidth="1"/>
    <col min="6" max="7" width="9.140625" style="3" customWidth="1"/>
    <col min="8" max="8" width="28.8515625" style="3" bestFit="1" customWidth="1"/>
    <col min="9" max="16384" width="9.140625" style="3" customWidth="1"/>
  </cols>
  <sheetData>
    <row r="1" spans="1:6" ht="27.75" customHeight="1">
      <c r="A1" s="3" t="s">
        <v>12</v>
      </c>
      <c r="B1" s="4" t="s">
        <v>13</v>
      </c>
      <c r="C1" s="8" t="s">
        <v>10</v>
      </c>
      <c r="D1" s="5" t="s">
        <v>15</v>
      </c>
      <c r="E1" s="9" t="s">
        <v>18</v>
      </c>
      <c r="F1" s="5" t="s">
        <v>19</v>
      </c>
    </row>
    <row r="2" spans="1:9" ht="13.5" customHeight="1">
      <c r="A2" s="3" t="s">
        <v>29</v>
      </c>
      <c r="B2" s="4">
        <v>100</v>
      </c>
      <c r="C2" s="8">
        <v>4</v>
      </c>
      <c r="D2" s="5" t="s">
        <v>17</v>
      </c>
      <c r="E2" s="9">
        <v>9.49</v>
      </c>
      <c r="F2" s="5" t="s">
        <v>3</v>
      </c>
      <c r="I2" s="4"/>
    </row>
    <row r="3" spans="1:9" ht="13.5" customHeight="1">
      <c r="A3" s="3" t="s">
        <v>20</v>
      </c>
      <c r="B3" s="4">
        <v>100</v>
      </c>
      <c r="C3" s="8">
        <v>5.333</v>
      </c>
      <c r="D3" s="5" t="s">
        <v>11</v>
      </c>
      <c r="E3" s="9">
        <v>1</v>
      </c>
      <c r="F3" s="5" t="s">
        <v>3</v>
      </c>
      <c r="I3" s="4"/>
    </row>
    <row r="4" spans="1:9" ht="13.5" customHeight="1">
      <c r="A4" s="3" t="s">
        <v>205</v>
      </c>
      <c r="B4" s="4">
        <v>100</v>
      </c>
      <c r="C4" s="8">
        <v>8</v>
      </c>
      <c r="D4" s="5" t="s">
        <v>11</v>
      </c>
      <c r="E4" s="41">
        <v>1.4134615384615385</v>
      </c>
      <c r="F4" s="5" t="s">
        <v>3</v>
      </c>
      <c r="I4" s="4"/>
    </row>
    <row r="5" spans="1:9" ht="13.5" customHeight="1">
      <c r="A5" s="3" t="s">
        <v>204</v>
      </c>
      <c r="B5" s="4">
        <v>100</v>
      </c>
      <c r="C5" s="8">
        <v>8</v>
      </c>
      <c r="D5" s="5" t="s">
        <v>11</v>
      </c>
      <c r="E5" s="41">
        <v>1.3819230769230768</v>
      </c>
      <c r="F5" s="5" t="s">
        <v>3</v>
      </c>
      <c r="I5" s="4"/>
    </row>
    <row r="6" spans="1:9" ht="12" customHeight="1">
      <c r="A6" s="3" t="s">
        <v>190</v>
      </c>
      <c r="B6" s="4">
        <v>75</v>
      </c>
      <c r="C6" s="8">
        <v>4</v>
      </c>
      <c r="D6" s="5" t="s">
        <v>11</v>
      </c>
      <c r="E6" s="9">
        <v>1</v>
      </c>
      <c r="F6" s="5" t="s">
        <v>3</v>
      </c>
      <c r="I6" s="4"/>
    </row>
    <row r="7" spans="1:9" ht="12" customHeight="1">
      <c r="A7" s="3" t="s">
        <v>443</v>
      </c>
      <c r="B7" s="4">
        <v>100</v>
      </c>
      <c r="C7" s="8">
        <v>8</v>
      </c>
      <c r="D7" s="5" t="s">
        <v>11</v>
      </c>
      <c r="E7" s="41">
        <v>1.6614814814814816</v>
      </c>
      <c r="F7" s="5" t="s">
        <v>3</v>
      </c>
      <c r="I7" s="4"/>
    </row>
    <row r="8" spans="1:9" ht="12" customHeight="1">
      <c r="A8" s="3" t="s">
        <v>243</v>
      </c>
      <c r="B8" s="4">
        <v>76</v>
      </c>
      <c r="C8" s="8">
        <v>8</v>
      </c>
      <c r="D8" s="5" t="s">
        <v>11</v>
      </c>
      <c r="E8" s="9">
        <v>0.42</v>
      </c>
      <c r="F8" s="5" t="s">
        <v>3</v>
      </c>
      <c r="I8" s="8"/>
    </row>
    <row r="9" spans="1:9" ht="12" customHeight="1">
      <c r="A9" s="3" t="s">
        <v>37</v>
      </c>
      <c r="B9" s="4">
        <v>76</v>
      </c>
      <c r="C9" s="8">
        <v>3.333</v>
      </c>
      <c r="D9" s="5" t="s">
        <v>11</v>
      </c>
      <c r="E9" s="9">
        <v>1</v>
      </c>
      <c r="F9" s="5" t="s">
        <v>3</v>
      </c>
      <c r="I9" s="8"/>
    </row>
    <row r="10" spans="1:9" ht="12" customHeight="1">
      <c r="A10" s="3" t="s">
        <v>21</v>
      </c>
      <c r="B10" s="4">
        <v>100</v>
      </c>
      <c r="C10" s="8">
        <v>6</v>
      </c>
      <c r="D10" s="5" t="s">
        <v>11</v>
      </c>
      <c r="E10" s="9">
        <v>1</v>
      </c>
      <c r="F10" s="5" t="s">
        <v>3</v>
      </c>
      <c r="I10" s="8"/>
    </row>
    <row r="11" spans="1:9" ht="12" customHeight="1">
      <c r="A11" s="3" t="s">
        <v>207</v>
      </c>
      <c r="B11" s="4">
        <v>76</v>
      </c>
      <c r="C11" s="8">
        <v>8</v>
      </c>
      <c r="D11" s="5" t="s">
        <v>11</v>
      </c>
      <c r="E11" s="41">
        <v>0.30733333333333335</v>
      </c>
      <c r="F11" s="5" t="s">
        <v>3</v>
      </c>
      <c r="I11" s="8"/>
    </row>
    <row r="12" spans="1:9" ht="12" customHeight="1">
      <c r="A12" s="3" t="s">
        <v>206</v>
      </c>
      <c r="B12" s="4">
        <v>100</v>
      </c>
      <c r="C12" s="8">
        <v>8</v>
      </c>
      <c r="D12" s="5" t="s">
        <v>11</v>
      </c>
      <c r="E12" s="41">
        <v>0.3353333333333333</v>
      </c>
      <c r="F12" s="5" t="s">
        <v>3</v>
      </c>
      <c r="I12" s="8"/>
    </row>
    <row r="13" spans="1:9" ht="12" customHeight="1">
      <c r="A13" s="3" t="s">
        <v>23</v>
      </c>
      <c r="B13" s="4">
        <v>100</v>
      </c>
      <c r="C13" s="8">
        <v>8</v>
      </c>
      <c r="D13" s="5" t="s">
        <v>11</v>
      </c>
      <c r="E13" s="9">
        <v>0.82</v>
      </c>
      <c r="F13" s="5" t="s">
        <v>3</v>
      </c>
      <c r="I13" s="8"/>
    </row>
    <row r="14" spans="1:9" ht="12" customHeight="1">
      <c r="A14" s="3" t="s">
        <v>211</v>
      </c>
      <c r="B14" s="4">
        <v>94</v>
      </c>
      <c r="C14" s="8">
        <v>8</v>
      </c>
      <c r="D14" s="5" t="s">
        <v>11</v>
      </c>
      <c r="E14" s="41">
        <v>0.5077272727272727</v>
      </c>
      <c r="F14" s="5" t="s">
        <v>3</v>
      </c>
      <c r="I14" s="8"/>
    </row>
    <row r="15" spans="1:9" ht="12" customHeight="1">
      <c r="A15" s="3" t="s">
        <v>208</v>
      </c>
      <c r="B15" s="4">
        <v>100</v>
      </c>
      <c r="C15" s="8">
        <v>8</v>
      </c>
      <c r="D15" s="5" t="s">
        <v>11</v>
      </c>
      <c r="E15" s="41">
        <v>0.43347826086956526</v>
      </c>
      <c r="F15" s="5" t="s">
        <v>3</v>
      </c>
      <c r="I15" s="8"/>
    </row>
    <row r="16" spans="1:9" ht="12" customHeight="1">
      <c r="A16" s="3" t="s">
        <v>24</v>
      </c>
      <c r="B16" s="4">
        <v>94</v>
      </c>
      <c r="C16" s="8">
        <v>3.333</v>
      </c>
      <c r="D16" s="5" t="s">
        <v>11</v>
      </c>
      <c r="E16" s="12">
        <v>0.43</v>
      </c>
      <c r="F16" s="5" t="s">
        <v>3</v>
      </c>
      <c r="I16" s="8"/>
    </row>
    <row r="17" spans="1:9" ht="12" customHeight="1">
      <c r="A17" s="3" t="s">
        <v>209</v>
      </c>
      <c r="B17" s="4">
        <v>100</v>
      </c>
      <c r="C17" s="8">
        <v>8</v>
      </c>
      <c r="D17" s="5" t="s">
        <v>11</v>
      </c>
      <c r="E17" s="41">
        <v>0.45391304347826084</v>
      </c>
      <c r="F17" s="5" t="s">
        <v>3</v>
      </c>
      <c r="I17" s="8"/>
    </row>
    <row r="18" spans="1:9" ht="12" customHeight="1">
      <c r="A18" s="3" t="s">
        <v>25</v>
      </c>
      <c r="B18" s="4">
        <v>94</v>
      </c>
      <c r="C18" s="8">
        <v>5.333</v>
      </c>
      <c r="D18" s="5" t="s">
        <v>11</v>
      </c>
      <c r="E18" s="12">
        <v>0.43</v>
      </c>
      <c r="F18" s="5" t="s">
        <v>3</v>
      </c>
      <c r="I18" s="8"/>
    </row>
    <row r="19" spans="1:9" ht="12" customHeight="1">
      <c r="A19" s="3" t="s">
        <v>442</v>
      </c>
      <c r="B19" s="4">
        <v>100</v>
      </c>
      <c r="C19" s="8">
        <v>8</v>
      </c>
      <c r="D19" s="5" t="s">
        <v>11</v>
      </c>
      <c r="E19" s="41">
        <v>0.5077272727272727</v>
      </c>
      <c r="F19" s="5" t="s">
        <v>3</v>
      </c>
      <c r="I19" s="8"/>
    </row>
    <row r="20" spans="1:9" ht="12" customHeight="1">
      <c r="A20" s="3" t="s">
        <v>27</v>
      </c>
      <c r="B20" s="4">
        <v>94</v>
      </c>
      <c r="C20" s="8">
        <v>8</v>
      </c>
      <c r="D20" s="5" t="s">
        <v>11</v>
      </c>
      <c r="E20" s="12">
        <v>0.43</v>
      </c>
      <c r="F20" s="5" t="s">
        <v>3</v>
      </c>
      <c r="I20" s="8"/>
    </row>
    <row r="21" spans="1:9" ht="12" customHeight="1">
      <c r="A21" s="3" t="s">
        <v>26</v>
      </c>
      <c r="B21" s="4">
        <v>100</v>
      </c>
      <c r="C21" s="8">
        <v>9</v>
      </c>
      <c r="D21" s="5" t="s">
        <v>11</v>
      </c>
      <c r="E21" s="12">
        <v>0.43</v>
      </c>
      <c r="F21" s="5" t="s">
        <v>3</v>
      </c>
      <c r="I21" s="8"/>
    </row>
    <row r="22" spans="1:9" ht="12" customHeight="1">
      <c r="A22" s="3" t="s">
        <v>210</v>
      </c>
      <c r="B22" s="4">
        <v>94</v>
      </c>
      <c r="C22" s="8">
        <v>8</v>
      </c>
      <c r="D22" s="5" t="s">
        <v>11</v>
      </c>
      <c r="E22" s="41">
        <v>0.5579310344827586</v>
      </c>
      <c r="F22" s="5" t="s">
        <v>3</v>
      </c>
      <c r="I22" s="8"/>
    </row>
    <row r="23" spans="1:9" ht="12" customHeight="1">
      <c r="A23" s="3" t="s">
        <v>189</v>
      </c>
      <c r="B23" s="4">
        <v>48</v>
      </c>
      <c r="C23" s="8">
        <v>8</v>
      </c>
      <c r="D23" s="5" t="s">
        <v>11</v>
      </c>
      <c r="E23" s="9">
        <v>1</v>
      </c>
      <c r="F23" s="5" t="s">
        <v>3</v>
      </c>
      <c r="I23" s="8"/>
    </row>
    <row r="24" spans="1:9" ht="12" customHeight="1">
      <c r="A24" s="3" t="s">
        <v>38</v>
      </c>
      <c r="B24" s="4">
        <v>56</v>
      </c>
      <c r="C24" s="8">
        <v>6.5</v>
      </c>
      <c r="D24" s="5" t="s">
        <v>11</v>
      </c>
      <c r="E24" s="9">
        <v>1</v>
      </c>
      <c r="F24" s="5" t="s">
        <v>3</v>
      </c>
      <c r="I24" s="8"/>
    </row>
    <row r="25" spans="1:9" ht="12" customHeight="1">
      <c r="A25" s="3" t="s">
        <v>369</v>
      </c>
      <c r="B25" s="4">
        <v>56</v>
      </c>
      <c r="C25" s="8">
        <v>6.5</v>
      </c>
      <c r="D25" s="5" t="s">
        <v>11</v>
      </c>
      <c r="E25" s="9">
        <v>3.47</v>
      </c>
      <c r="F25" s="5" t="s">
        <v>3</v>
      </c>
      <c r="I25" s="8"/>
    </row>
    <row r="26" spans="1:9" ht="12" customHeight="1">
      <c r="A26" s="3" t="s">
        <v>368</v>
      </c>
      <c r="B26" s="4">
        <v>56</v>
      </c>
      <c r="C26" s="8">
        <v>6.5</v>
      </c>
      <c r="D26" s="5" t="s">
        <v>11</v>
      </c>
      <c r="E26" s="9">
        <v>4.33</v>
      </c>
      <c r="F26" s="5" t="s">
        <v>3</v>
      </c>
      <c r="I26" s="8"/>
    </row>
    <row r="27" spans="1:9" ht="12" customHeight="1">
      <c r="A27" s="3" t="s">
        <v>188</v>
      </c>
      <c r="B27" s="4">
        <v>75</v>
      </c>
      <c r="C27" s="8">
        <v>8</v>
      </c>
      <c r="D27" s="5" t="s">
        <v>11</v>
      </c>
      <c r="E27" s="9">
        <v>1.98</v>
      </c>
      <c r="F27" s="5" t="s">
        <v>3</v>
      </c>
      <c r="I27" s="8"/>
    </row>
    <row r="28" spans="1:9" ht="12" customHeight="1">
      <c r="A28" s="3" t="s">
        <v>413</v>
      </c>
      <c r="B28" s="4">
        <v>100</v>
      </c>
      <c r="C28" s="8">
        <v>8</v>
      </c>
      <c r="D28" s="5" t="s">
        <v>11</v>
      </c>
      <c r="E28" s="9">
        <v>3.33</v>
      </c>
      <c r="F28" s="5" t="s">
        <v>3</v>
      </c>
      <c r="I28" s="8"/>
    </row>
    <row r="29" spans="1:9" ht="12" customHeight="1">
      <c r="A29" s="3" t="s">
        <v>28</v>
      </c>
      <c r="B29" s="4">
        <v>100</v>
      </c>
      <c r="C29" s="8">
        <v>4</v>
      </c>
      <c r="D29" s="5" t="s">
        <v>11</v>
      </c>
      <c r="E29" s="9">
        <v>2</v>
      </c>
      <c r="F29" s="5" t="s">
        <v>3</v>
      </c>
      <c r="I29" s="8"/>
    </row>
    <row r="30" spans="1:9" ht="12" customHeight="1">
      <c r="A30" s="3" t="s">
        <v>435</v>
      </c>
      <c r="B30" s="4">
        <v>100</v>
      </c>
      <c r="C30" s="8">
        <v>4</v>
      </c>
      <c r="D30" s="5" t="s">
        <v>11</v>
      </c>
      <c r="E30" s="9">
        <v>2.22</v>
      </c>
      <c r="F30" s="5" t="s">
        <v>3</v>
      </c>
      <c r="I30" s="8"/>
    </row>
    <row r="31" spans="1:9" ht="12" customHeight="1">
      <c r="A31" s="3" t="s">
        <v>344</v>
      </c>
      <c r="B31" s="4">
        <v>68</v>
      </c>
      <c r="C31" s="8">
        <v>6.5</v>
      </c>
      <c r="D31" s="5" t="s">
        <v>11</v>
      </c>
      <c r="E31" s="9">
        <v>0.57</v>
      </c>
      <c r="F31" s="5" t="s">
        <v>3</v>
      </c>
      <c r="I31" s="8"/>
    </row>
    <row r="32" spans="1:9" ht="12" customHeight="1">
      <c r="A32" s="3" t="s">
        <v>30</v>
      </c>
      <c r="B32" s="4">
        <v>100</v>
      </c>
      <c r="C32" s="8">
        <v>8</v>
      </c>
      <c r="D32" s="5" t="s">
        <v>11</v>
      </c>
      <c r="E32" s="9">
        <v>1</v>
      </c>
      <c r="F32" s="5" t="s">
        <v>3</v>
      </c>
      <c r="I32" s="8"/>
    </row>
    <row r="33" spans="1:9" ht="12" customHeight="1">
      <c r="A33" s="3" t="s">
        <v>370</v>
      </c>
      <c r="B33" s="4">
        <v>100</v>
      </c>
      <c r="C33" s="8">
        <v>8</v>
      </c>
      <c r="D33" s="5" t="s">
        <v>11</v>
      </c>
      <c r="E33" s="9">
        <v>3.2</v>
      </c>
      <c r="F33" s="5" t="s">
        <v>3</v>
      </c>
      <c r="I33" s="8"/>
    </row>
    <row r="34" spans="1:9" ht="12" customHeight="1">
      <c r="A34" s="3" t="s">
        <v>35</v>
      </c>
      <c r="B34" s="4">
        <v>100</v>
      </c>
      <c r="C34" s="8">
        <v>4</v>
      </c>
      <c r="D34" s="5" t="s">
        <v>11</v>
      </c>
      <c r="E34" s="9">
        <v>1</v>
      </c>
      <c r="F34" s="5" t="s">
        <v>3</v>
      </c>
      <c r="I34" s="8"/>
    </row>
    <row r="35" spans="1:9" ht="12" customHeight="1">
      <c r="A35" s="3" t="s">
        <v>31</v>
      </c>
      <c r="B35" s="4">
        <v>100</v>
      </c>
      <c r="C35" s="8">
        <v>4.5</v>
      </c>
      <c r="D35" s="5" t="s">
        <v>11</v>
      </c>
      <c r="E35" s="9">
        <v>0.22</v>
      </c>
      <c r="F35" s="5" t="s">
        <v>3</v>
      </c>
      <c r="I35" s="8"/>
    </row>
    <row r="36" spans="1:9" ht="12" customHeight="1">
      <c r="A36" s="3" t="s">
        <v>335</v>
      </c>
      <c r="B36" s="4">
        <v>100</v>
      </c>
      <c r="C36" s="8">
        <v>8</v>
      </c>
      <c r="D36" s="5" t="s">
        <v>11</v>
      </c>
      <c r="E36" s="41">
        <v>0.23108695652173913</v>
      </c>
      <c r="F36" s="5" t="s">
        <v>3</v>
      </c>
      <c r="I36" s="8"/>
    </row>
    <row r="37" spans="1:9" ht="12" customHeight="1">
      <c r="A37" s="3" t="s">
        <v>39</v>
      </c>
      <c r="B37" s="4">
        <v>100</v>
      </c>
      <c r="C37" s="8">
        <v>6</v>
      </c>
      <c r="D37" s="5" t="s">
        <v>11</v>
      </c>
      <c r="E37" s="9">
        <v>0.23</v>
      </c>
      <c r="F37" s="5" t="s">
        <v>3</v>
      </c>
      <c r="I37" s="8"/>
    </row>
    <row r="38" spans="1:9" ht="12" customHeight="1">
      <c r="A38" s="3" t="s">
        <v>444</v>
      </c>
      <c r="B38" s="4">
        <v>100</v>
      </c>
      <c r="C38" s="8">
        <v>8</v>
      </c>
      <c r="D38" s="5" t="s">
        <v>11</v>
      </c>
      <c r="E38" s="41">
        <v>0.26481481481481484</v>
      </c>
      <c r="F38" s="5" t="s">
        <v>3</v>
      </c>
      <c r="I38" s="8"/>
    </row>
    <row r="39" spans="1:9" ht="12" customHeight="1">
      <c r="A39" s="3" t="s">
        <v>445</v>
      </c>
      <c r="B39" s="4">
        <v>100</v>
      </c>
      <c r="C39" s="8">
        <v>8</v>
      </c>
      <c r="D39" s="5" t="s">
        <v>11</v>
      </c>
      <c r="E39" s="41">
        <v>0.21555555555555556</v>
      </c>
      <c r="F39" s="5" t="s">
        <v>3</v>
      </c>
      <c r="I39" s="8"/>
    </row>
    <row r="40" spans="1:9" s="11" customFormat="1" ht="12" customHeight="1">
      <c r="A40" s="3" t="s">
        <v>215</v>
      </c>
      <c r="B40" s="4">
        <v>100</v>
      </c>
      <c r="C40" s="8">
        <v>8</v>
      </c>
      <c r="D40" s="5" t="s">
        <v>11</v>
      </c>
      <c r="E40" s="41">
        <v>0.22520833333333334</v>
      </c>
      <c r="F40" s="5" t="s">
        <v>3</v>
      </c>
      <c r="H40" s="3"/>
      <c r="I40" s="8"/>
    </row>
    <row r="41" spans="1:9" ht="12" customHeight="1">
      <c r="A41" s="3" t="s">
        <v>336</v>
      </c>
      <c r="B41" s="4">
        <v>100</v>
      </c>
      <c r="C41" s="8">
        <v>8</v>
      </c>
      <c r="D41" s="5" t="s">
        <v>11</v>
      </c>
      <c r="E41" s="41">
        <v>0.26481481481481484</v>
      </c>
      <c r="F41" s="5" t="s">
        <v>3</v>
      </c>
      <c r="I41" s="8"/>
    </row>
    <row r="42" spans="1:9" ht="12" customHeight="1">
      <c r="A42" s="3" t="s">
        <v>371</v>
      </c>
      <c r="B42" s="4">
        <v>100</v>
      </c>
      <c r="C42" s="8">
        <v>8</v>
      </c>
      <c r="D42" s="5" t="s">
        <v>11</v>
      </c>
      <c r="E42" s="41">
        <v>1.39</v>
      </c>
      <c r="F42" s="5" t="s">
        <v>3</v>
      </c>
      <c r="I42" s="8"/>
    </row>
    <row r="43" spans="1:9" ht="12" customHeight="1">
      <c r="A43" s="3" t="s">
        <v>216</v>
      </c>
      <c r="B43" s="4">
        <v>100</v>
      </c>
      <c r="C43" s="8">
        <v>6</v>
      </c>
      <c r="D43" s="5" t="s">
        <v>11</v>
      </c>
      <c r="E43" s="41">
        <v>0.2558695652173913</v>
      </c>
      <c r="F43" s="5" t="s">
        <v>3</v>
      </c>
      <c r="I43" s="8"/>
    </row>
    <row r="44" spans="1:9" ht="12" customHeight="1">
      <c r="A44" s="3" t="s">
        <v>214</v>
      </c>
      <c r="B44" s="4">
        <v>100</v>
      </c>
      <c r="C44" s="8">
        <v>8</v>
      </c>
      <c r="D44" s="5" t="s">
        <v>11</v>
      </c>
      <c r="E44" s="41">
        <v>0.419375</v>
      </c>
      <c r="F44" s="5" t="s">
        <v>3</v>
      </c>
      <c r="I44" s="8"/>
    </row>
    <row r="45" spans="1:9" ht="12" customHeight="1">
      <c r="A45" s="3" t="s">
        <v>32</v>
      </c>
      <c r="B45" s="4">
        <v>100</v>
      </c>
      <c r="C45" s="8">
        <v>6.75</v>
      </c>
      <c r="D45" s="5" t="s">
        <v>11</v>
      </c>
      <c r="E45" s="9">
        <v>1</v>
      </c>
      <c r="F45" s="5" t="s">
        <v>3</v>
      </c>
      <c r="I45" s="8"/>
    </row>
    <row r="46" spans="1:9" ht="12" customHeight="1">
      <c r="A46" s="3" t="s">
        <v>33</v>
      </c>
      <c r="B46" s="4">
        <v>100</v>
      </c>
      <c r="C46" s="8">
        <v>6.75</v>
      </c>
      <c r="D46" s="5" t="s">
        <v>11</v>
      </c>
      <c r="E46" s="9">
        <v>0.17</v>
      </c>
      <c r="F46" s="5" t="s">
        <v>3</v>
      </c>
      <c r="I46" s="8"/>
    </row>
    <row r="47" spans="1:9" ht="12" customHeight="1">
      <c r="A47" s="3" t="s">
        <v>40</v>
      </c>
      <c r="B47" s="4">
        <v>100</v>
      </c>
      <c r="C47" s="8">
        <v>6.5</v>
      </c>
      <c r="D47" s="5" t="s">
        <v>11</v>
      </c>
      <c r="E47" s="9">
        <v>1</v>
      </c>
      <c r="F47" s="5" t="s">
        <v>3</v>
      </c>
      <c r="I47" s="8"/>
    </row>
    <row r="48" spans="1:9" ht="12" customHeight="1">
      <c r="A48" s="3" t="s">
        <v>41</v>
      </c>
      <c r="B48" s="4">
        <v>100</v>
      </c>
      <c r="C48" s="8">
        <v>6.75</v>
      </c>
      <c r="D48" s="5" t="s">
        <v>11</v>
      </c>
      <c r="E48" s="9">
        <v>1</v>
      </c>
      <c r="F48" s="5" t="s">
        <v>3</v>
      </c>
      <c r="I48" s="8"/>
    </row>
    <row r="49" spans="1:9" ht="12" customHeight="1">
      <c r="A49" s="3" t="s">
        <v>34</v>
      </c>
      <c r="B49" s="4">
        <v>100</v>
      </c>
      <c r="C49" s="8">
        <v>4</v>
      </c>
      <c r="D49" s="5" t="s">
        <v>11</v>
      </c>
      <c r="E49" s="9">
        <v>0.22</v>
      </c>
      <c r="F49" s="5" t="s">
        <v>3</v>
      </c>
      <c r="I49" s="8"/>
    </row>
    <row r="50" spans="1:6" ht="12" customHeight="1">
      <c r="A50" s="3" t="s">
        <v>213</v>
      </c>
      <c r="B50" s="4">
        <v>100</v>
      </c>
      <c r="C50" s="8">
        <v>8</v>
      </c>
      <c r="D50" s="5" t="s">
        <v>11</v>
      </c>
      <c r="E50" s="41">
        <v>0.220208333333333</v>
      </c>
      <c r="F50" s="5" t="s">
        <v>3</v>
      </c>
    </row>
    <row r="51" spans="1:6" ht="12" customHeight="1">
      <c r="A51" s="3" t="s">
        <v>212</v>
      </c>
      <c r="B51" s="4">
        <v>100</v>
      </c>
      <c r="C51" s="8">
        <v>8</v>
      </c>
      <c r="D51" s="5" t="s">
        <v>11</v>
      </c>
      <c r="E51" s="41">
        <v>0.24615384615384617</v>
      </c>
      <c r="F51" s="5" t="s">
        <v>3</v>
      </c>
    </row>
    <row r="52" spans="1:6" ht="12" customHeight="1">
      <c r="A52" s="3" t="s">
        <v>446</v>
      </c>
      <c r="B52" s="4">
        <v>100</v>
      </c>
      <c r="C52" s="8">
        <v>8</v>
      </c>
      <c r="D52" s="5" t="s">
        <v>11</v>
      </c>
      <c r="E52" s="41">
        <v>0.1696774193548387</v>
      </c>
      <c r="F52" s="5" t="s">
        <v>3</v>
      </c>
    </row>
    <row r="53" spans="1:6" ht="12" customHeight="1">
      <c r="A53" s="3" t="s">
        <v>447</v>
      </c>
      <c r="B53" s="4">
        <v>100</v>
      </c>
      <c r="C53" s="8">
        <v>8</v>
      </c>
      <c r="D53" s="5" t="s">
        <v>11</v>
      </c>
      <c r="E53" s="41">
        <v>0.2926530612244898</v>
      </c>
      <c r="F53" s="5" t="s">
        <v>3</v>
      </c>
    </row>
    <row r="54" spans="1:6" ht="12" customHeight="1">
      <c r="A54" s="3" t="s">
        <v>448</v>
      </c>
      <c r="B54" s="4">
        <v>100</v>
      </c>
      <c r="C54" s="8">
        <v>8</v>
      </c>
      <c r="D54" s="5" t="s">
        <v>11</v>
      </c>
      <c r="E54" s="41">
        <v>0.2197916666666667</v>
      </c>
      <c r="F54" s="5" t="s">
        <v>3</v>
      </c>
    </row>
    <row r="55" spans="1:6" ht="12" customHeight="1">
      <c r="A55" s="3" t="s">
        <v>345</v>
      </c>
      <c r="B55" s="4">
        <v>88</v>
      </c>
      <c r="C55" s="8">
        <v>11</v>
      </c>
      <c r="D55" s="5" t="s">
        <v>11</v>
      </c>
      <c r="E55" s="9">
        <v>3.15</v>
      </c>
      <c r="F55" s="5" t="s">
        <v>3</v>
      </c>
    </row>
    <row r="56" spans="1:6" ht="12" customHeight="1">
      <c r="A56" s="3" t="s">
        <v>432</v>
      </c>
      <c r="B56" s="4">
        <v>100</v>
      </c>
      <c r="C56" s="8">
        <v>8</v>
      </c>
      <c r="D56" s="5" t="s">
        <v>11</v>
      </c>
      <c r="E56" s="41">
        <v>4.99</v>
      </c>
      <c r="F56" s="5" t="s">
        <v>3</v>
      </c>
    </row>
    <row r="57" spans="1:6" ht="12" customHeight="1">
      <c r="A57" s="3" t="s">
        <v>197</v>
      </c>
      <c r="B57" s="4">
        <v>100</v>
      </c>
      <c r="C57" s="8">
        <v>8</v>
      </c>
      <c r="D57" s="5" t="s">
        <v>11</v>
      </c>
      <c r="E57" s="41">
        <v>2.006</v>
      </c>
      <c r="F57" s="5" t="s">
        <v>3</v>
      </c>
    </row>
    <row r="58" spans="1:6" ht="12" customHeight="1">
      <c r="A58" s="3" t="s">
        <v>198</v>
      </c>
      <c r="B58" s="4">
        <v>100</v>
      </c>
      <c r="C58" s="8">
        <v>8</v>
      </c>
      <c r="D58" s="5" t="s">
        <v>11</v>
      </c>
      <c r="E58" s="41">
        <v>1.6126190476190476</v>
      </c>
      <c r="F58" s="5" t="s">
        <v>3</v>
      </c>
    </row>
    <row r="59" spans="1:6" ht="12" customHeight="1">
      <c r="A59" s="3" t="s">
        <v>249</v>
      </c>
      <c r="B59" s="4">
        <v>100</v>
      </c>
      <c r="C59" s="8">
        <v>8</v>
      </c>
      <c r="D59" s="5" t="s">
        <v>11</v>
      </c>
      <c r="E59" s="41">
        <v>1.41</v>
      </c>
      <c r="F59" s="5" t="s">
        <v>3</v>
      </c>
    </row>
    <row r="60" spans="1:6" ht="12" customHeight="1">
      <c r="A60" s="3" t="s">
        <v>337</v>
      </c>
      <c r="B60" s="4">
        <v>100</v>
      </c>
      <c r="C60" s="8">
        <v>8</v>
      </c>
      <c r="D60" s="5" t="s">
        <v>11</v>
      </c>
      <c r="E60" s="41">
        <v>1.9705</v>
      </c>
      <c r="F60" s="5" t="s">
        <v>3</v>
      </c>
    </row>
    <row r="61" spans="1:6" ht="12" customHeight="1">
      <c r="A61" s="3" t="s">
        <v>196</v>
      </c>
      <c r="B61" s="4">
        <v>100</v>
      </c>
      <c r="C61" s="8">
        <v>8</v>
      </c>
      <c r="D61" s="5" t="s">
        <v>11</v>
      </c>
      <c r="E61" s="41">
        <v>1.516904761904762</v>
      </c>
      <c r="F61" s="5" t="s">
        <v>3</v>
      </c>
    </row>
    <row r="62" spans="1:6" ht="12" customHeight="1">
      <c r="A62" s="3" t="s">
        <v>195</v>
      </c>
      <c r="B62" s="4">
        <v>100</v>
      </c>
      <c r="C62" s="8">
        <v>8</v>
      </c>
      <c r="D62" s="5" t="s">
        <v>11</v>
      </c>
      <c r="E62" s="41">
        <v>1.3342857142857143</v>
      </c>
      <c r="F62" s="5" t="s">
        <v>3</v>
      </c>
    </row>
    <row r="63" spans="1:6" ht="12" customHeight="1">
      <c r="A63" s="3" t="s">
        <v>199</v>
      </c>
      <c r="B63" s="4">
        <v>100</v>
      </c>
      <c r="C63" s="8">
        <v>8</v>
      </c>
      <c r="D63" s="5" t="s">
        <v>11</v>
      </c>
      <c r="E63" s="41">
        <v>1.6492499999999999</v>
      </c>
      <c r="F63" s="5" t="s">
        <v>3</v>
      </c>
    </row>
    <row r="64" spans="1:6" ht="12" customHeight="1">
      <c r="A64" s="3" t="s">
        <v>200</v>
      </c>
      <c r="B64" s="4">
        <v>100</v>
      </c>
      <c r="C64" s="8">
        <v>8</v>
      </c>
      <c r="D64" s="5" t="s">
        <v>11</v>
      </c>
      <c r="E64" s="41">
        <v>1.665</v>
      </c>
      <c r="F64" s="5" t="s">
        <v>3</v>
      </c>
    </row>
    <row r="65" spans="1:6" ht="12" customHeight="1">
      <c r="A65" s="3" t="s">
        <v>202</v>
      </c>
      <c r="B65" s="4">
        <v>100</v>
      </c>
      <c r="C65" s="8">
        <v>8</v>
      </c>
      <c r="D65" s="5" t="s">
        <v>11</v>
      </c>
      <c r="E65" s="41">
        <v>1.8851612903225805</v>
      </c>
      <c r="F65" s="5" t="s">
        <v>3</v>
      </c>
    </row>
    <row r="66" spans="1:6" ht="12" customHeight="1">
      <c r="A66" s="3" t="s">
        <v>201</v>
      </c>
      <c r="B66" s="4">
        <v>100</v>
      </c>
      <c r="C66" s="8">
        <v>8</v>
      </c>
      <c r="D66" s="5" t="s">
        <v>11</v>
      </c>
      <c r="E66" s="41">
        <v>1.65875</v>
      </c>
      <c r="F66" s="5" t="s">
        <v>3</v>
      </c>
    </row>
    <row r="67" spans="1:6" ht="12" customHeight="1">
      <c r="A67" s="3" t="s">
        <v>36</v>
      </c>
      <c r="B67" s="4">
        <v>76</v>
      </c>
      <c r="C67" s="8">
        <v>6.5</v>
      </c>
      <c r="D67" s="5" t="s">
        <v>11</v>
      </c>
      <c r="E67" s="9">
        <v>1</v>
      </c>
      <c r="F67" s="5" t="s">
        <v>3</v>
      </c>
    </row>
    <row r="68" spans="1:6" ht="12" customHeight="1">
      <c r="A68" s="3" t="s">
        <v>42</v>
      </c>
      <c r="B68" s="4">
        <v>76</v>
      </c>
      <c r="C68" s="8">
        <v>6.5</v>
      </c>
      <c r="D68" s="5" t="s">
        <v>11</v>
      </c>
      <c r="E68" s="9">
        <v>1</v>
      </c>
      <c r="F68" s="5" t="s">
        <v>3</v>
      </c>
    </row>
    <row r="69" spans="1:6" ht="12" customHeight="1">
      <c r="A69" s="3" t="s">
        <v>372</v>
      </c>
      <c r="B69" s="4">
        <v>76</v>
      </c>
      <c r="C69" s="8">
        <v>6.5</v>
      </c>
      <c r="D69" s="5" t="s">
        <v>11</v>
      </c>
      <c r="E69" s="9">
        <v>2.75</v>
      </c>
      <c r="F69" s="5" t="s">
        <v>3</v>
      </c>
    </row>
    <row r="70" spans="1:6" ht="12" customHeight="1">
      <c r="A70" s="3" t="s">
        <v>373</v>
      </c>
      <c r="B70" s="4">
        <v>76</v>
      </c>
      <c r="C70" s="8">
        <v>6.5</v>
      </c>
      <c r="D70" s="5" t="s">
        <v>11</v>
      </c>
      <c r="E70" s="9">
        <v>2.1</v>
      </c>
      <c r="F70" s="5" t="s">
        <v>3</v>
      </c>
    </row>
    <row r="71" spans="1:6" ht="12" customHeight="1">
      <c r="A71" s="3" t="s">
        <v>187</v>
      </c>
      <c r="B71" s="4">
        <v>92</v>
      </c>
      <c r="C71" s="8">
        <v>8</v>
      </c>
      <c r="D71" s="5" t="s">
        <v>11</v>
      </c>
      <c r="E71" s="9">
        <v>0.91</v>
      </c>
      <c r="F71" s="5" t="s">
        <v>3</v>
      </c>
    </row>
    <row r="72" spans="1:6" ht="12" customHeight="1">
      <c r="A72" s="3" t="s">
        <v>222</v>
      </c>
      <c r="B72" s="4">
        <v>92</v>
      </c>
      <c r="C72" s="8">
        <v>8</v>
      </c>
      <c r="D72" s="5" t="s">
        <v>11</v>
      </c>
      <c r="E72" s="41">
        <v>0.618125</v>
      </c>
      <c r="F72" s="5" t="s">
        <v>3</v>
      </c>
    </row>
    <row r="73" spans="1:6" ht="12" customHeight="1">
      <c r="A73" s="3" t="s">
        <v>223</v>
      </c>
      <c r="B73" s="4">
        <v>92</v>
      </c>
      <c r="C73" s="8">
        <v>8</v>
      </c>
      <c r="D73" s="5" t="s">
        <v>11</v>
      </c>
      <c r="E73" s="41">
        <v>0.905</v>
      </c>
      <c r="F73" s="5" t="s">
        <v>3</v>
      </c>
    </row>
    <row r="74" spans="1:6" ht="12" customHeight="1">
      <c r="A74" s="3" t="s">
        <v>43</v>
      </c>
      <c r="B74" s="4">
        <v>100</v>
      </c>
      <c r="C74" s="8">
        <v>6.5</v>
      </c>
      <c r="D74" s="5" t="s">
        <v>11</v>
      </c>
      <c r="E74" s="9">
        <v>1</v>
      </c>
      <c r="F74" s="5" t="s">
        <v>3</v>
      </c>
    </row>
    <row r="75" spans="1:9" ht="12" customHeight="1">
      <c r="A75" s="3" t="s">
        <v>224</v>
      </c>
      <c r="B75" s="4">
        <v>92</v>
      </c>
      <c r="C75" s="8">
        <v>7</v>
      </c>
      <c r="D75" s="5" t="s">
        <v>11</v>
      </c>
      <c r="E75" s="41">
        <v>4.1054545454545455</v>
      </c>
      <c r="F75" s="5" t="s">
        <v>3</v>
      </c>
      <c r="I75" s="8"/>
    </row>
    <row r="76" spans="1:9" ht="12" customHeight="1">
      <c r="A76" s="3" t="s">
        <v>44</v>
      </c>
      <c r="B76" s="4">
        <v>92</v>
      </c>
      <c r="C76" s="8">
        <v>7</v>
      </c>
      <c r="D76" s="5" t="s">
        <v>11</v>
      </c>
      <c r="E76" s="12">
        <v>0.71</v>
      </c>
      <c r="F76" s="5" t="s">
        <v>3</v>
      </c>
      <c r="I76" s="8"/>
    </row>
    <row r="77" spans="1:9" ht="12" customHeight="1">
      <c r="A77" s="3" t="s">
        <v>225</v>
      </c>
      <c r="B77" s="4">
        <v>92</v>
      </c>
      <c r="C77" s="8">
        <v>7</v>
      </c>
      <c r="D77" s="5" t="s">
        <v>11</v>
      </c>
      <c r="E77" s="41">
        <v>0.6846875</v>
      </c>
      <c r="F77" s="5" t="s">
        <v>3</v>
      </c>
      <c r="I77" s="8"/>
    </row>
    <row r="78" spans="1:9" ht="12" customHeight="1">
      <c r="A78" s="3" t="s">
        <v>45</v>
      </c>
      <c r="B78" s="4">
        <v>100</v>
      </c>
      <c r="C78" s="8">
        <v>4</v>
      </c>
      <c r="D78" s="5" t="s">
        <v>11</v>
      </c>
      <c r="E78" s="9">
        <v>1</v>
      </c>
      <c r="F78" s="5" t="s">
        <v>3</v>
      </c>
      <c r="I78" s="8"/>
    </row>
    <row r="79" spans="1:9" ht="12" customHeight="1">
      <c r="A79" s="3" t="s">
        <v>46</v>
      </c>
      <c r="B79" s="4">
        <v>100</v>
      </c>
      <c r="C79" s="8">
        <v>2</v>
      </c>
      <c r="D79" s="5" t="s">
        <v>11</v>
      </c>
      <c r="E79" s="9">
        <v>1</v>
      </c>
      <c r="F79" s="5" t="s">
        <v>3</v>
      </c>
      <c r="I79" s="8"/>
    </row>
    <row r="80" spans="1:9" ht="12" customHeight="1">
      <c r="A80" s="3" t="s">
        <v>415</v>
      </c>
      <c r="B80" s="4">
        <v>100</v>
      </c>
      <c r="C80" s="8">
        <v>8</v>
      </c>
      <c r="D80" s="5" t="s">
        <v>11</v>
      </c>
      <c r="E80" s="9">
        <v>2.78</v>
      </c>
      <c r="F80" s="5" t="s">
        <v>3</v>
      </c>
      <c r="I80" s="8"/>
    </row>
    <row r="81" spans="1:9" ht="12" customHeight="1">
      <c r="A81" s="3" t="s">
        <v>419</v>
      </c>
      <c r="B81" s="4">
        <v>100</v>
      </c>
      <c r="C81" s="8">
        <v>8</v>
      </c>
      <c r="D81" s="5" t="s">
        <v>11</v>
      </c>
      <c r="E81" s="9">
        <v>1.56</v>
      </c>
      <c r="F81" s="5" t="s">
        <v>3</v>
      </c>
      <c r="I81" s="8"/>
    </row>
    <row r="82" spans="1:9" ht="12" customHeight="1">
      <c r="A82" s="3" t="s">
        <v>414</v>
      </c>
      <c r="B82" s="4">
        <v>100</v>
      </c>
      <c r="C82" s="8">
        <v>8</v>
      </c>
      <c r="D82" s="5" t="s">
        <v>11</v>
      </c>
      <c r="E82" s="9">
        <v>1.86</v>
      </c>
      <c r="F82" s="5" t="s">
        <v>3</v>
      </c>
      <c r="I82" s="8"/>
    </row>
    <row r="83" spans="1:9" ht="12" customHeight="1">
      <c r="A83" s="3" t="s">
        <v>186</v>
      </c>
      <c r="B83" s="4">
        <v>61</v>
      </c>
      <c r="C83" s="8">
        <v>4.5</v>
      </c>
      <c r="D83" s="5" t="s">
        <v>11</v>
      </c>
      <c r="E83" s="9">
        <v>1</v>
      </c>
      <c r="F83" s="5" t="s">
        <v>3</v>
      </c>
      <c r="I83" s="8"/>
    </row>
    <row r="84" spans="1:9" ht="12" customHeight="1">
      <c r="A84" s="3" t="s">
        <v>420</v>
      </c>
      <c r="B84" s="4">
        <v>100</v>
      </c>
      <c r="C84" s="8">
        <v>4.5</v>
      </c>
      <c r="D84" s="5" t="s">
        <v>11</v>
      </c>
      <c r="E84" s="9">
        <v>1.5</v>
      </c>
      <c r="F84" s="5" t="s">
        <v>3</v>
      </c>
      <c r="I84" s="8"/>
    </row>
    <row r="85" spans="1:9" ht="12" customHeight="1">
      <c r="A85" s="3" t="s">
        <v>47</v>
      </c>
      <c r="B85" s="4">
        <v>74</v>
      </c>
      <c r="C85" s="8">
        <v>4</v>
      </c>
      <c r="D85" s="5" t="s">
        <v>11</v>
      </c>
      <c r="E85" s="9">
        <v>2.65</v>
      </c>
      <c r="F85" s="5" t="s">
        <v>3</v>
      </c>
      <c r="I85" s="8"/>
    </row>
    <row r="86" spans="1:9" ht="12" customHeight="1">
      <c r="A86" s="3" t="s">
        <v>22</v>
      </c>
      <c r="B86" s="4">
        <v>100</v>
      </c>
      <c r="C86" s="8">
        <v>8</v>
      </c>
      <c r="D86" s="5" t="s">
        <v>11</v>
      </c>
      <c r="E86" s="12">
        <v>1.81</v>
      </c>
      <c r="F86" s="5" t="s">
        <v>3</v>
      </c>
      <c r="I86" s="8"/>
    </row>
    <row r="87" spans="1:9" ht="12.75">
      <c r="A87" s="3" t="s">
        <v>374</v>
      </c>
      <c r="B87" s="4">
        <v>79</v>
      </c>
      <c r="C87" s="8">
        <v>4</v>
      </c>
      <c r="D87" s="5" t="s">
        <v>11</v>
      </c>
      <c r="E87" s="9">
        <v>3.9</v>
      </c>
      <c r="F87" s="5" t="s">
        <v>3</v>
      </c>
      <c r="I87" s="8"/>
    </row>
    <row r="88" spans="1:9" ht="12.75">
      <c r="A88" s="3" t="s">
        <v>375</v>
      </c>
      <c r="B88" s="4">
        <v>79</v>
      </c>
      <c r="C88" s="8">
        <v>4</v>
      </c>
      <c r="D88" s="5" t="s">
        <v>11</v>
      </c>
      <c r="E88" s="9">
        <v>2.46</v>
      </c>
      <c r="F88" s="5" t="s">
        <v>3</v>
      </c>
      <c r="I88" s="8"/>
    </row>
    <row r="89" spans="1:9" ht="12.75">
      <c r="A89" s="3" t="s">
        <v>48</v>
      </c>
      <c r="B89" s="4">
        <v>100</v>
      </c>
      <c r="C89" s="8">
        <v>2.75</v>
      </c>
      <c r="D89" s="5" t="s">
        <v>11</v>
      </c>
      <c r="E89" s="9">
        <v>1</v>
      </c>
      <c r="F89" s="5" t="s">
        <v>3</v>
      </c>
      <c r="I89" s="8"/>
    </row>
    <row r="90" spans="1:9" ht="12.75">
      <c r="A90" s="3" t="s">
        <v>179</v>
      </c>
      <c r="B90" s="4">
        <v>50</v>
      </c>
      <c r="C90" s="8">
        <v>8</v>
      </c>
      <c r="D90" s="5" t="s">
        <v>11</v>
      </c>
      <c r="E90" s="9">
        <v>1.8</v>
      </c>
      <c r="F90" s="5" t="s">
        <v>3</v>
      </c>
      <c r="I90" s="8"/>
    </row>
    <row r="91" spans="1:9" ht="12.75">
      <c r="A91" s="3" t="s">
        <v>244</v>
      </c>
      <c r="B91" s="4">
        <v>100</v>
      </c>
      <c r="C91" s="8">
        <v>8</v>
      </c>
      <c r="D91" s="5" t="s">
        <v>11</v>
      </c>
      <c r="E91" s="9">
        <v>1.8</v>
      </c>
      <c r="F91" s="5" t="s">
        <v>3</v>
      </c>
      <c r="I91" s="8"/>
    </row>
    <row r="92" spans="1:9" ht="12.75">
      <c r="A92" s="3" t="s">
        <v>229</v>
      </c>
      <c r="B92" s="4">
        <v>100</v>
      </c>
      <c r="C92" s="8">
        <v>5.333</v>
      </c>
      <c r="D92" s="5" t="s">
        <v>11</v>
      </c>
      <c r="E92" s="9">
        <v>0.28</v>
      </c>
      <c r="F92" s="5" t="s">
        <v>3</v>
      </c>
      <c r="I92" s="8"/>
    </row>
    <row r="93" spans="1:9" ht="12.75">
      <c r="A93" s="3" t="s">
        <v>49</v>
      </c>
      <c r="B93" s="4">
        <v>82</v>
      </c>
      <c r="C93" s="8">
        <v>5.333</v>
      </c>
      <c r="D93" s="5" t="s">
        <v>11</v>
      </c>
      <c r="E93" s="9">
        <v>0.36</v>
      </c>
      <c r="F93" s="5" t="s">
        <v>3</v>
      </c>
      <c r="I93" s="8"/>
    </row>
    <row r="94" spans="1:9" ht="12.75">
      <c r="A94" s="3" t="s">
        <v>248</v>
      </c>
      <c r="B94" s="4">
        <v>82</v>
      </c>
      <c r="C94" s="8">
        <v>8</v>
      </c>
      <c r="D94" s="5" t="s">
        <v>11</v>
      </c>
      <c r="E94" s="41">
        <v>0.84</v>
      </c>
      <c r="F94" s="5" t="s">
        <v>3</v>
      </c>
      <c r="I94" s="8"/>
    </row>
    <row r="95" spans="1:9" ht="12.75">
      <c r="A95" s="3" t="s">
        <v>247</v>
      </c>
      <c r="B95" s="4">
        <v>82</v>
      </c>
      <c r="C95" s="8">
        <v>8</v>
      </c>
      <c r="D95" s="5" t="s">
        <v>11</v>
      </c>
      <c r="E95" s="41">
        <v>1.29</v>
      </c>
      <c r="F95" s="5" t="s">
        <v>3</v>
      </c>
      <c r="I95" s="8"/>
    </row>
    <row r="96" spans="1:9" ht="12.75">
      <c r="A96" s="3" t="s">
        <v>227</v>
      </c>
      <c r="B96" s="4">
        <v>100</v>
      </c>
      <c r="C96" s="8">
        <v>8</v>
      </c>
      <c r="D96" s="5" t="s">
        <v>11</v>
      </c>
      <c r="E96" s="41">
        <v>1.0634883720930233</v>
      </c>
      <c r="F96" s="5" t="s">
        <v>3</v>
      </c>
      <c r="I96" s="8"/>
    </row>
    <row r="97" spans="1:9" ht="12.75">
      <c r="A97" s="3" t="s">
        <v>228</v>
      </c>
      <c r="B97" s="4">
        <v>100</v>
      </c>
      <c r="C97" s="8">
        <v>8</v>
      </c>
      <c r="D97" s="5" t="s">
        <v>11</v>
      </c>
      <c r="E97" s="41">
        <v>3.168</v>
      </c>
      <c r="F97" s="5" t="s">
        <v>3</v>
      </c>
      <c r="I97" s="8"/>
    </row>
    <row r="98" spans="1:9" ht="12.75">
      <c r="A98" s="3" t="s">
        <v>185</v>
      </c>
      <c r="B98" s="4">
        <v>45</v>
      </c>
      <c r="C98" s="8">
        <v>8</v>
      </c>
      <c r="D98" s="5" t="s">
        <v>11</v>
      </c>
      <c r="E98" s="9">
        <v>1</v>
      </c>
      <c r="F98" s="5" t="s">
        <v>3</v>
      </c>
      <c r="I98" s="8"/>
    </row>
    <row r="99" spans="1:9" ht="12.75">
      <c r="A99" s="3" t="s">
        <v>422</v>
      </c>
      <c r="B99" s="4">
        <v>75</v>
      </c>
      <c r="C99" s="8">
        <v>8</v>
      </c>
      <c r="D99" s="5" t="s">
        <v>11</v>
      </c>
      <c r="E99" s="9">
        <v>0.96</v>
      </c>
      <c r="F99" s="5" t="s">
        <v>3</v>
      </c>
      <c r="I99" s="8"/>
    </row>
    <row r="100" spans="1:9" ht="12.75">
      <c r="A100" s="3" t="s">
        <v>50</v>
      </c>
      <c r="B100" s="4">
        <v>100</v>
      </c>
      <c r="C100" s="8">
        <v>4</v>
      </c>
      <c r="D100" s="5" t="s">
        <v>11</v>
      </c>
      <c r="E100" s="9">
        <v>7.99</v>
      </c>
      <c r="F100" s="5" t="s">
        <v>3</v>
      </c>
      <c r="I100" s="8"/>
    </row>
    <row r="101" spans="1:9" ht="12.75">
      <c r="A101" s="3" t="s">
        <v>246</v>
      </c>
      <c r="B101" s="4">
        <v>75</v>
      </c>
      <c r="C101" s="8">
        <v>8</v>
      </c>
      <c r="D101" s="5" t="s">
        <v>11</v>
      </c>
      <c r="E101" s="9">
        <v>0.96</v>
      </c>
      <c r="F101" s="5" t="s">
        <v>3</v>
      </c>
      <c r="I101" s="8"/>
    </row>
    <row r="102" spans="1:9" ht="12.75">
      <c r="A102" s="3" t="s">
        <v>245</v>
      </c>
      <c r="B102" s="4">
        <v>75</v>
      </c>
      <c r="C102" s="8">
        <v>8</v>
      </c>
      <c r="D102" s="5" t="s">
        <v>11</v>
      </c>
      <c r="E102" s="9">
        <v>1</v>
      </c>
      <c r="F102" s="5" t="s">
        <v>3</v>
      </c>
      <c r="I102" s="8"/>
    </row>
    <row r="103" spans="1:9" ht="12.75">
      <c r="A103" s="3" t="s">
        <v>184</v>
      </c>
      <c r="B103" s="4">
        <v>77</v>
      </c>
      <c r="C103" s="8">
        <v>8</v>
      </c>
      <c r="D103" s="5" t="s">
        <v>11</v>
      </c>
      <c r="E103" s="9">
        <v>1</v>
      </c>
      <c r="F103" s="5" t="s">
        <v>3</v>
      </c>
      <c r="I103" s="8"/>
    </row>
    <row r="104" spans="1:6" ht="12.75">
      <c r="A104" s="3" t="s">
        <v>434</v>
      </c>
      <c r="B104" s="4">
        <v>100</v>
      </c>
      <c r="C104" s="8">
        <v>4</v>
      </c>
      <c r="D104" s="5" t="s">
        <v>11</v>
      </c>
      <c r="E104" s="9">
        <v>3.57</v>
      </c>
      <c r="F104" s="5" t="s">
        <v>3</v>
      </c>
    </row>
    <row r="105" spans="1:6" ht="12.75">
      <c r="A105" s="3" t="s">
        <v>221</v>
      </c>
      <c r="B105" s="4">
        <v>100</v>
      </c>
      <c r="C105" s="8">
        <v>8</v>
      </c>
      <c r="D105" s="5" t="s">
        <v>11</v>
      </c>
      <c r="E105" s="41">
        <v>1.4935</v>
      </c>
      <c r="F105" s="5" t="s">
        <v>3</v>
      </c>
    </row>
    <row r="106" spans="1:6" ht="12.75">
      <c r="A106" s="3" t="s">
        <v>217</v>
      </c>
      <c r="B106" s="4">
        <v>100</v>
      </c>
      <c r="C106" s="8">
        <v>4</v>
      </c>
      <c r="D106" s="5" t="s">
        <v>11</v>
      </c>
      <c r="E106" s="41">
        <v>2.2</v>
      </c>
      <c r="F106" s="5" t="s">
        <v>3</v>
      </c>
    </row>
    <row r="107" spans="1:6" ht="12.75">
      <c r="A107" s="3" t="s">
        <v>218</v>
      </c>
      <c r="B107" s="4">
        <v>100</v>
      </c>
      <c r="C107" s="8">
        <v>4</v>
      </c>
      <c r="D107" s="5" t="s">
        <v>11</v>
      </c>
      <c r="E107" s="41">
        <v>2.2</v>
      </c>
      <c r="F107" s="5" t="s">
        <v>3</v>
      </c>
    </row>
    <row r="108" spans="1:6" ht="12.75">
      <c r="A108" s="3" t="s">
        <v>51</v>
      </c>
      <c r="B108" s="4">
        <v>100</v>
      </c>
      <c r="C108" s="8">
        <v>8</v>
      </c>
      <c r="D108" s="5" t="s">
        <v>11</v>
      </c>
      <c r="E108" s="9">
        <v>2</v>
      </c>
      <c r="F108" s="5" t="s">
        <v>3</v>
      </c>
    </row>
    <row r="109" spans="1:6" ht="12.75">
      <c r="A109" s="3" t="s">
        <v>52</v>
      </c>
      <c r="B109" s="4">
        <v>100</v>
      </c>
      <c r="C109" s="8">
        <v>4</v>
      </c>
      <c r="D109" s="5" t="s">
        <v>11</v>
      </c>
      <c r="E109" s="9">
        <v>2.2</v>
      </c>
      <c r="F109" s="5" t="s">
        <v>3</v>
      </c>
    </row>
    <row r="110" spans="1:6" ht="12.75">
      <c r="A110" s="3" t="s">
        <v>359</v>
      </c>
      <c r="B110" s="4">
        <v>100</v>
      </c>
      <c r="C110" s="8">
        <v>4</v>
      </c>
      <c r="D110" s="5" t="s">
        <v>11</v>
      </c>
      <c r="E110" s="42">
        <v>8.51</v>
      </c>
      <c r="F110" s="5" t="s">
        <v>3</v>
      </c>
    </row>
    <row r="111" spans="1:9" ht="12.75">
      <c r="A111" s="3" t="s">
        <v>219</v>
      </c>
      <c r="B111" s="4">
        <v>100</v>
      </c>
      <c r="C111" s="8">
        <v>4</v>
      </c>
      <c r="D111" s="5" t="s">
        <v>11</v>
      </c>
      <c r="E111" s="9">
        <v>1.49</v>
      </c>
      <c r="F111" s="5" t="s">
        <v>3</v>
      </c>
      <c r="I111" s="8"/>
    </row>
    <row r="112" spans="1:9" ht="12.75">
      <c r="A112" s="3" t="s">
        <v>416</v>
      </c>
      <c r="B112" s="4">
        <v>100</v>
      </c>
      <c r="C112" s="8">
        <v>4</v>
      </c>
      <c r="D112" s="5" t="s">
        <v>11</v>
      </c>
      <c r="E112" s="9">
        <v>2.65</v>
      </c>
      <c r="F112" s="5" t="s">
        <v>3</v>
      </c>
      <c r="I112" s="8"/>
    </row>
    <row r="113" spans="1:9" ht="12.75">
      <c r="A113" s="3" t="s">
        <v>220</v>
      </c>
      <c r="B113" s="4">
        <v>100</v>
      </c>
      <c r="C113" s="8">
        <v>4</v>
      </c>
      <c r="D113" s="5" t="s">
        <v>11</v>
      </c>
      <c r="E113" s="41">
        <v>1.4</v>
      </c>
      <c r="F113" s="5" t="s">
        <v>3</v>
      </c>
      <c r="I113" s="8"/>
    </row>
    <row r="114" spans="1:9" ht="12.75">
      <c r="A114" s="3" t="s">
        <v>226</v>
      </c>
      <c r="B114" s="4">
        <v>100</v>
      </c>
      <c r="C114" s="8">
        <v>8</v>
      </c>
      <c r="D114" s="5" t="s">
        <v>11</v>
      </c>
      <c r="E114" s="41">
        <v>0.77</v>
      </c>
      <c r="F114" s="5" t="s">
        <v>3</v>
      </c>
      <c r="I114" s="8"/>
    </row>
    <row r="115" spans="1:9" ht="12.75">
      <c r="A115" s="3" t="s">
        <v>53</v>
      </c>
      <c r="B115" s="4">
        <v>92</v>
      </c>
      <c r="C115" s="8">
        <v>6.5</v>
      </c>
      <c r="D115" s="5" t="s">
        <v>11</v>
      </c>
      <c r="E115" s="9">
        <v>1</v>
      </c>
      <c r="F115" s="5" t="s">
        <v>3</v>
      </c>
      <c r="I115" s="8"/>
    </row>
    <row r="116" spans="1:9" ht="12.75">
      <c r="A116" s="3" t="s">
        <v>235</v>
      </c>
      <c r="B116" s="4">
        <v>100</v>
      </c>
      <c r="C116" s="8">
        <v>8</v>
      </c>
      <c r="D116" s="5" t="s">
        <v>11</v>
      </c>
      <c r="E116" s="9">
        <v>0.48</v>
      </c>
      <c r="F116" s="5" t="s">
        <v>3</v>
      </c>
      <c r="I116" s="8"/>
    </row>
    <row r="117" spans="1:9" ht="12.75">
      <c r="A117" s="3" t="s">
        <v>438</v>
      </c>
      <c r="B117" s="4">
        <v>100</v>
      </c>
      <c r="C117" s="8">
        <v>8</v>
      </c>
      <c r="D117" s="5" t="s">
        <v>11</v>
      </c>
      <c r="E117" s="41">
        <v>1.7736666666666667</v>
      </c>
      <c r="F117" s="5" t="s">
        <v>3</v>
      </c>
      <c r="I117" s="8"/>
    </row>
    <row r="118" spans="1:9" ht="12.75">
      <c r="A118" s="3" t="s">
        <v>349</v>
      </c>
      <c r="B118" s="4">
        <v>100</v>
      </c>
      <c r="C118" s="8">
        <v>8</v>
      </c>
      <c r="D118" s="5" t="s">
        <v>11</v>
      </c>
      <c r="E118" s="9">
        <v>1.14</v>
      </c>
      <c r="F118" s="5" t="s">
        <v>3</v>
      </c>
      <c r="I118" s="8"/>
    </row>
    <row r="119" spans="1:9" ht="12.75">
      <c r="A119" s="3" t="s">
        <v>231</v>
      </c>
      <c r="B119" s="4">
        <v>100</v>
      </c>
      <c r="C119" s="8">
        <v>8</v>
      </c>
      <c r="D119" s="5" t="s">
        <v>11</v>
      </c>
      <c r="E119" s="9">
        <v>1.6</v>
      </c>
      <c r="F119" s="5" t="s">
        <v>3</v>
      </c>
      <c r="I119" s="8"/>
    </row>
    <row r="120" spans="1:9" ht="12.75">
      <c r="A120" s="3" t="s">
        <v>232</v>
      </c>
      <c r="B120" s="4">
        <v>30</v>
      </c>
      <c r="C120" s="8">
        <v>8</v>
      </c>
      <c r="D120" s="5" t="s">
        <v>11</v>
      </c>
      <c r="E120" s="9">
        <v>2.29</v>
      </c>
      <c r="F120" s="5" t="s">
        <v>3</v>
      </c>
      <c r="I120" s="8"/>
    </row>
    <row r="121" spans="1:9" ht="12.75">
      <c r="A121" s="3" t="s">
        <v>54</v>
      </c>
      <c r="B121" s="4">
        <v>30</v>
      </c>
      <c r="C121" s="8">
        <v>5.333</v>
      </c>
      <c r="D121" s="5" t="s">
        <v>11</v>
      </c>
      <c r="E121" s="9">
        <v>1.86</v>
      </c>
      <c r="F121" s="5" t="s">
        <v>3</v>
      </c>
      <c r="I121" s="8"/>
    </row>
    <row r="122" spans="1:9" ht="12.75">
      <c r="A122" s="3" t="s">
        <v>449</v>
      </c>
      <c r="B122" s="4">
        <v>100</v>
      </c>
      <c r="C122" s="8">
        <v>8</v>
      </c>
      <c r="D122" s="5" t="s">
        <v>11</v>
      </c>
      <c r="E122" s="41">
        <v>0.570952380952381</v>
      </c>
      <c r="F122" s="5" t="s">
        <v>3</v>
      </c>
      <c r="I122" s="8"/>
    </row>
    <row r="123" spans="1:9" ht="12.75">
      <c r="A123" s="3" t="s">
        <v>234</v>
      </c>
      <c r="B123" s="4">
        <v>30</v>
      </c>
      <c r="C123" s="8">
        <v>8</v>
      </c>
      <c r="D123" s="5" t="s">
        <v>11</v>
      </c>
      <c r="E123" s="9">
        <v>1.47</v>
      </c>
      <c r="F123" s="5" t="s">
        <v>3</v>
      </c>
      <c r="I123" s="8"/>
    </row>
    <row r="124" spans="1:9" ht="12.75">
      <c r="A124" s="3" t="s">
        <v>230</v>
      </c>
      <c r="B124" s="4">
        <v>100</v>
      </c>
      <c r="C124" s="8">
        <v>8</v>
      </c>
      <c r="D124" s="5" t="s">
        <v>11</v>
      </c>
      <c r="E124" s="9">
        <v>1.77</v>
      </c>
      <c r="F124" s="5" t="s">
        <v>3</v>
      </c>
      <c r="I124" s="8"/>
    </row>
    <row r="125" spans="1:9" ht="12.75">
      <c r="A125" s="3" t="s">
        <v>55</v>
      </c>
      <c r="B125" s="4">
        <v>100</v>
      </c>
      <c r="C125" s="8">
        <v>4</v>
      </c>
      <c r="D125" s="5" t="s">
        <v>11</v>
      </c>
      <c r="E125" s="9">
        <v>1</v>
      </c>
      <c r="F125" s="5" t="s">
        <v>3</v>
      </c>
      <c r="I125" s="8"/>
    </row>
    <row r="126" spans="1:9" ht="12.75">
      <c r="A126" s="3" t="s">
        <v>56</v>
      </c>
      <c r="B126" s="4">
        <v>100</v>
      </c>
      <c r="C126" s="8">
        <v>11.25</v>
      </c>
      <c r="D126" s="5" t="s">
        <v>11</v>
      </c>
      <c r="E126" s="9">
        <v>1</v>
      </c>
      <c r="F126" s="5" t="s">
        <v>3</v>
      </c>
      <c r="I126" s="8"/>
    </row>
    <row r="127" spans="1:9" ht="12.75">
      <c r="A127" s="3" t="s">
        <v>57</v>
      </c>
      <c r="B127" s="4">
        <v>100</v>
      </c>
      <c r="C127" s="8">
        <v>4.5</v>
      </c>
      <c r="D127" s="5" t="s">
        <v>11</v>
      </c>
      <c r="E127" s="9">
        <v>1</v>
      </c>
      <c r="F127" s="5" t="s">
        <v>3</v>
      </c>
      <c r="I127" s="8"/>
    </row>
    <row r="128" spans="1:9" ht="12.75">
      <c r="A128" s="3" t="s">
        <v>58</v>
      </c>
      <c r="B128" s="4">
        <v>100</v>
      </c>
      <c r="C128" s="7">
        <v>8</v>
      </c>
      <c r="D128" s="5" t="s">
        <v>11</v>
      </c>
      <c r="E128" s="9">
        <v>1</v>
      </c>
      <c r="F128" s="5" t="s">
        <v>3</v>
      </c>
      <c r="I128" s="8"/>
    </row>
    <row r="129" spans="1:9" ht="12.75">
      <c r="A129" s="3" t="s">
        <v>59</v>
      </c>
      <c r="B129" s="4">
        <v>100</v>
      </c>
      <c r="C129" s="8">
        <v>4</v>
      </c>
      <c r="D129" s="5" t="s">
        <v>11</v>
      </c>
      <c r="E129" s="9">
        <v>5.1</v>
      </c>
      <c r="F129" s="5" t="s">
        <v>3</v>
      </c>
      <c r="I129" s="8"/>
    </row>
    <row r="130" spans="1:9" ht="12.75">
      <c r="A130" s="3" t="s">
        <v>60</v>
      </c>
      <c r="B130" s="4">
        <v>100</v>
      </c>
      <c r="C130" s="8">
        <v>6.5</v>
      </c>
      <c r="D130" s="5" t="s">
        <v>11</v>
      </c>
      <c r="E130" s="9">
        <v>1</v>
      </c>
      <c r="F130" s="5" t="s">
        <v>3</v>
      </c>
      <c r="I130" s="8"/>
    </row>
    <row r="131" spans="1:9" ht="12.75">
      <c r="A131" s="3" t="s">
        <v>61</v>
      </c>
      <c r="B131" s="4">
        <v>100</v>
      </c>
      <c r="C131" s="8">
        <v>4</v>
      </c>
      <c r="D131" s="5" t="s">
        <v>11</v>
      </c>
      <c r="E131" s="9">
        <v>16.49</v>
      </c>
      <c r="F131" s="5" t="s">
        <v>3</v>
      </c>
      <c r="I131" s="8"/>
    </row>
    <row r="132" spans="1:9" ht="12.75">
      <c r="A132" s="3" t="s">
        <v>62</v>
      </c>
      <c r="B132" s="4">
        <v>100</v>
      </c>
      <c r="C132" s="8">
        <v>3</v>
      </c>
      <c r="D132" s="5" t="s">
        <v>11</v>
      </c>
      <c r="E132" s="9">
        <v>1</v>
      </c>
      <c r="F132" s="5" t="s">
        <v>3</v>
      </c>
      <c r="I132" s="8"/>
    </row>
    <row r="133" spans="1:9" ht="12.75">
      <c r="A133" s="3" t="s">
        <v>63</v>
      </c>
      <c r="B133" s="4">
        <v>100</v>
      </c>
      <c r="C133" s="8">
        <v>4</v>
      </c>
      <c r="D133" s="5" t="s">
        <v>11</v>
      </c>
      <c r="E133" s="9">
        <v>1</v>
      </c>
      <c r="F133" s="5" t="s">
        <v>3</v>
      </c>
      <c r="I133" s="8"/>
    </row>
    <row r="134" spans="1:9" ht="12.75">
      <c r="A134" s="3" t="s">
        <v>362</v>
      </c>
      <c r="B134" s="4">
        <v>100</v>
      </c>
      <c r="C134" s="8">
        <v>8</v>
      </c>
      <c r="D134" s="5" t="s">
        <v>11</v>
      </c>
      <c r="E134" s="9">
        <v>2.85</v>
      </c>
      <c r="F134" s="5" t="s">
        <v>3</v>
      </c>
      <c r="I134" s="8"/>
    </row>
    <row r="135" spans="1:9" ht="12.75">
      <c r="A135" s="3" t="s">
        <v>64</v>
      </c>
      <c r="B135" s="4">
        <v>53</v>
      </c>
      <c r="C135" s="8">
        <v>2.5</v>
      </c>
      <c r="D135" s="5" t="s">
        <v>11</v>
      </c>
      <c r="E135" s="9">
        <v>1</v>
      </c>
      <c r="F135" s="5" t="s">
        <v>3</v>
      </c>
      <c r="I135" s="8"/>
    </row>
    <row r="136" spans="1:9" ht="12.75">
      <c r="A136" s="3" t="s">
        <v>183</v>
      </c>
      <c r="B136" s="4">
        <v>77</v>
      </c>
      <c r="C136" s="8">
        <v>8</v>
      </c>
      <c r="D136" s="5" t="s">
        <v>11</v>
      </c>
      <c r="E136" s="9">
        <v>1</v>
      </c>
      <c r="F136" s="5" t="s">
        <v>3</v>
      </c>
      <c r="I136" s="8"/>
    </row>
    <row r="137" spans="1:9" ht="12.75">
      <c r="A137" s="3" t="s">
        <v>233</v>
      </c>
      <c r="B137" s="4">
        <v>100</v>
      </c>
      <c r="C137" s="8">
        <v>8</v>
      </c>
      <c r="D137" s="5" t="s">
        <v>11</v>
      </c>
      <c r="E137" s="9">
        <v>0.34</v>
      </c>
      <c r="F137" s="5" t="s">
        <v>3</v>
      </c>
      <c r="I137" s="8"/>
    </row>
    <row r="138" spans="1:9" ht="12.75">
      <c r="A138" s="3" t="s">
        <v>66</v>
      </c>
      <c r="B138" s="4">
        <v>100</v>
      </c>
      <c r="C138" s="8">
        <v>1</v>
      </c>
      <c r="D138" s="5" t="s">
        <v>11</v>
      </c>
      <c r="E138" s="9">
        <v>1</v>
      </c>
      <c r="F138" s="5" t="s">
        <v>3</v>
      </c>
      <c r="I138" s="8"/>
    </row>
    <row r="139" spans="1:9" ht="12.75">
      <c r="A139" s="3" t="s">
        <v>68</v>
      </c>
      <c r="B139" s="4">
        <v>100</v>
      </c>
      <c r="C139" s="8">
        <v>12</v>
      </c>
      <c r="D139" s="5" t="s">
        <v>11</v>
      </c>
      <c r="E139" s="9">
        <v>1</v>
      </c>
      <c r="F139" s="5" t="s">
        <v>3</v>
      </c>
      <c r="I139" s="8"/>
    </row>
    <row r="140" spans="1:9" ht="12.75">
      <c r="A140" s="3" t="s">
        <v>65</v>
      </c>
      <c r="B140" s="4">
        <v>100</v>
      </c>
      <c r="C140" s="7">
        <v>8</v>
      </c>
      <c r="D140" s="5" t="s">
        <v>11</v>
      </c>
      <c r="E140" s="9">
        <v>0.26</v>
      </c>
      <c r="F140" s="5" t="s">
        <v>3</v>
      </c>
      <c r="I140" s="8"/>
    </row>
    <row r="141" spans="1:9" ht="12.75">
      <c r="A141" s="3" t="s">
        <v>203</v>
      </c>
      <c r="B141" s="4">
        <v>100</v>
      </c>
      <c r="C141" s="8">
        <v>8</v>
      </c>
      <c r="D141" s="5" t="s">
        <v>11</v>
      </c>
      <c r="E141" s="9">
        <v>0.37</v>
      </c>
      <c r="F141" s="5" t="s">
        <v>3</v>
      </c>
      <c r="I141" s="8"/>
    </row>
    <row r="142" spans="1:9" ht="12.75">
      <c r="A142" s="3" t="s">
        <v>67</v>
      </c>
      <c r="B142" s="4">
        <v>100</v>
      </c>
      <c r="C142" s="8">
        <v>5.333</v>
      </c>
      <c r="D142" s="5" t="s">
        <v>11</v>
      </c>
      <c r="E142" s="9">
        <v>0.13</v>
      </c>
      <c r="F142" s="5" t="s">
        <v>3</v>
      </c>
      <c r="I142" s="8"/>
    </row>
    <row r="143" spans="1:9" ht="12.75">
      <c r="A143" s="3" t="s">
        <v>69</v>
      </c>
      <c r="B143" s="4">
        <v>100</v>
      </c>
      <c r="C143" s="8">
        <v>4.25</v>
      </c>
      <c r="D143" s="5" t="s">
        <v>11</v>
      </c>
      <c r="E143" s="9">
        <v>0.99</v>
      </c>
      <c r="F143" s="5" t="s">
        <v>3</v>
      </c>
      <c r="I143" s="8"/>
    </row>
    <row r="144" spans="1:9" ht="12.75">
      <c r="A144" s="3" t="s">
        <v>70</v>
      </c>
      <c r="B144" s="4">
        <v>100</v>
      </c>
      <c r="C144" s="8">
        <v>3</v>
      </c>
      <c r="D144" s="5" t="s">
        <v>11</v>
      </c>
      <c r="E144" s="9">
        <v>1</v>
      </c>
      <c r="F144" s="5" t="s">
        <v>3</v>
      </c>
      <c r="I144" s="8"/>
    </row>
    <row r="145" spans="1:9" ht="12.75">
      <c r="A145" s="3" t="s">
        <v>237</v>
      </c>
      <c r="B145" s="4">
        <v>92</v>
      </c>
      <c r="C145" s="8">
        <v>8</v>
      </c>
      <c r="D145" s="5" t="s">
        <v>11</v>
      </c>
      <c r="E145" s="9">
        <v>1.89</v>
      </c>
      <c r="F145" s="5" t="s">
        <v>3</v>
      </c>
      <c r="I145" s="8"/>
    </row>
    <row r="146" spans="1:9" ht="12.75">
      <c r="A146" s="3" t="s">
        <v>71</v>
      </c>
      <c r="B146" s="4">
        <v>92</v>
      </c>
      <c r="C146" s="8">
        <v>4</v>
      </c>
      <c r="D146" s="5" t="s">
        <v>11</v>
      </c>
      <c r="E146" s="9">
        <v>1.89</v>
      </c>
      <c r="F146" s="5" t="s">
        <v>3</v>
      </c>
      <c r="I146" s="8"/>
    </row>
    <row r="147" spans="1:9" ht="12.75">
      <c r="A147" s="3" t="s">
        <v>238</v>
      </c>
      <c r="B147" s="4">
        <v>92</v>
      </c>
      <c r="C147" s="8">
        <v>8</v>
      </c>
      <c r="D147" s="5" t="s">
        <v>11</v>
      </c>
      <c r="E147" s="9">
        <v>0.68</v>
      </c>
      <c r="F147" s="5" t="s">
        <v>3</v>
      </c>
      <c r="I147" s="8"/>
    </row>
    <row r="148" spans="1:9" ht="12.75">
      <c r="A148" s="3" t="s">
        <v>72</v>
      </c>
      <c r="B148" s="4">
        <v>100</v>
      </c>
      <c r="C148" s="7">
        <v>8</v>
      </c>
      <c r="D148" s="5" t="s">
        <v>11</v>
      </c>
      <c r="E148" s="9">
        <v>0.36</v>
      </c>
      <c r="F148" s="5" t="s">
        <v>3</v>
      </c>
      <c r="I148" s="8"/>
    </row>
    <row r="149" spans="1:9" ht="12.75">
      <c r="A149" s="3" t="s">
        <v>236</v>
      </c>
      <c r="B149" s="4">
        <v>100</v>
      </c>
      <c r="C149" s="8">
        <v>8</v>
      </c>
      <c r="D149" s="5" t="s">
        <v>11</v>
      </c>
      <c r="E149" s="9">
        <v>0.54</v>
      </c>
      <c r="F149" s="5" t="s">
        <v>3</v>
      </c>
      <c r="I149" s="8"/>
    </row>
    <row r="150" spans="1:9" ht="12.75">
      <c r="A150" s="3" t="s">
        <v>341</v>
      </c>
      <c r="B150" s="4">
        <v>100</v>
      </c>
      <c r="C150" s="8">
        <v>9</v>
      </c>
      <c r="D150" s="5" t="s">
        <v>11</v>
      </c>
      <c r="E150" s="9">
        <v>2</v>
      </c>
      <c r="F150" s="5" t="s">
        <v>3</v>
      </c>
      <c r="I150" s="8"/>
    </row>
    <row r="151" spans="1:9" ht="12.75">
      <c r="A151" s="3" t="s">
        <v>75</v>
      </c>
      <c r="B151" s="4">
        <v>100</v>
      </c>
      <c r="C151" s="8">
        <v>5.328</v>
      </c>
      <c r="D151" s="5" t="s">
        <v>11</v>
      </c>
      <c r="E151" s="9">
        <v>1</v>
      </c>
      <c r="F151" s="5" t="s">
        <v>3</v>
      </c>
      <c r="I151" s="8"/>
    </row>
    <row r="152" spans="1:9" ht="12.75">
      <c r="A152" s="3" t="s">
        <v>76</v>
      </c>
      <c r="B152" s="4">
        <v>100</v>
      </c>
      <c r="C152" s="8">
        <v>6</v>
      </c>
      <c r="D152" s="5" t="s">
        <v>11</v>
      </c>
      <c r="E152" s="9">
        <v>1</v>
      </c>
      <c r="F152" s="5" t="s">
        <v>3</v>
      </c>
      <c r="I152" s="8"/>
    </row>
    <row r="153" spans="1:9" ht="12.75">
      <c r="A153" s="3" t="s">
        <v>367</v>
      </c>
      <c r="B153" s="4">
        <v>100</v>
      </c>
      <c r="C153" s="8">
        <v>8</v>
      </c>
      <c r="D153" s="5" t="s">
        <v>11</v>
      </c>
      <c r="E153" s="9">
        <v>3.16</v>
      </c>
      <c r="F153" s="5" t="s">
        <v>322</v>
      </c>
      <c r="I153" s="8"/>
    </row>
    <row r="154" spans="1:9" ht="12.75">
      <c r="A154" s="3" t="s">
        <v>73</v>
      </c>
      <c r="B154" s="4">
        <v>100</v>
      </c>
      <c r="C154" s="8">
        <v>4</v>
      </c>
      <c r="D154" s="5" t="s">
        <v>11</v>
      </c>
      <c r="E154" s="9">
        <v>2.66</v>
      </c>
      <c r="F154" s="5" t="s">
        <v>3</v>
      </c>
      <c r="I154" s="8"/>
    </row>
    <row r="155" spans="1:9" ht="12.75">
      <c r="A155" s="3" t="s">
        <v>74</v>
      </c>
      <c r="B155" s="4">
        <v>100</v>
      </c>
      <c r="C155" s="7">
        <v>8</v>
      </c>
      <c r="D155" s="5" t="s">
        <v>11</v>
      </c>
      <c r="E155" s="9">
        <v>2.66</v>
      </c>
      <c r="F155" s="5" t="s">
        <v>3</v>
      </c>
      <c r="I155" s="8"/>
    </row>
    <row r="156" spans="1:9" ht="12.75">
      <c r="A156" s="3" t="s">
        <v>436</v>
      </c>
      <c r="B156" s="4">
        <v>100</v>
      </c>
      <c r="C156" s="7">
        <v>4</v>
      </c>
      <c r="D156" s="5" t="s">
        <v>11</v>
      </c>
      <c r="E156" s="9">
        <v>3</v>
      </c>
      <c r="F156" s="5" t="s">
        <v>3</v>
      </c>
      <c r="I156" s="8"/>
    </row>
    <row r="157" spans="1:9" ht="12.75">
      <c r="A157" s="3" t="s">
        <v>437</v>
      </c>
      <c r="B157" s="4">
        <v>100</v>
      </c>
      <c r="C157" s="7">
        <v>4</v>
      </c>
      <c r="D157" s="5" t="s">
        <v>11</v>
      </c>
      <c r="E157" s="9">
        <v>4</v>
      </c>
      <c r="F157" s="5" t="s">
        <v>3</v>
      </c>
      <c r="I157" s="8"/>
    </row>
    <row r="158" spans="1:9" ht="12.75">
      <c r="A158" s="3" t="s">
        <v>339</v>
      </c>
      <c r="B158" s="4">
        <v>95</v>
      </c>
      <c r="C158" s="8">
        <v>5.333</v>
      </c>
      <c r="D158" s="5" t="s">
        <v>11</v>
      </c>
      <c r="E158" s="9">
        <v>1</v>
      </c>
      <c r="F158" s="5" t="s">
        <v>3</v>
      </c>
      <c r="I158" s="8"/>
    </row>
    <row r="159" spans="1:9" ht="12.75">
      <c r="A159" s="3" t="s">
        <v>77</v>
      </c>
      <c r="B159" s="4">
        <v>100</v>
      </c>
      <c r="C159" s="8">
        <v>5.333</v>
      </c>
      <c r="D159" s="5" t="s">
        <v>11</v>
      </c>
      <c r="E159" s="9">
        <v>1</v>
      </c>
      <c r="F159" s="5" t="s">
        <v>3</v>
      </c>
      <c r="I159" s="8"/>
    </row>
    <row r="160" spans="1:9" ht="12.75">
      <c r="A160" s="3" t="s">
        <v>78</v>
      </c>
      <c r="B160" s="4">
        <v>100</v>
      </c>
      <c r="C160" s="8">
        <v>4</v>
      </c>
      <c r="D160" s="5" t="s">
        <v>11</v>
      </c>
      <c r="E160" s="9">
        <v>1</v>
      </c>
      <c r="F160" s="5" t="s">
        <v>3</v>
      </c>
      <c r="I160" s="8"/>
    </row>
    <row r="161" spans="1:9" ht="12.75">
      <c r="A161" s="3" t="s">
        <v>79</v>
      </c>
      <c r="B161" s="4">
        <v>100</v>
      </c>
      <c r="C161" s="8">
        <v>6.2</v>
      </c>
      <c r="D161" s="5" t="s">
        <v>11</v>
      </c>
      <c r="E161" s="9">
        <v>1</v>
      </c>
      <c r="F161" s="5" t="s">
        <v>3</v>
      </c>
      <c r="I161" s="8"/>
    </row>
    <row r="162" spans="1:9" ht="12.75">
      <c r="A162" s="3" t="s">
        <v>239</v>
      </c>
      <c r="B162" s="4">
        <v>100</v>
      </c>
      <c r="C162" s="8">
        <v>8</v>
      </c>
      <c r="D162" s="5" t="s">
        <v>11</v>
      </c>
      <c r="E162" s="9">
        <v>1.33</v>
      </c>
      <c r="F162" s="5" t="s">
        <v>3</v>
      </c>
      <c r="I162" s="8"/>
    </row>
    <row r="163" spans="1:9" ht="12.75">
      <c r="A163" s="3" t="s">
        <v>182</v>
      </c>
      <c r="B163" s="4">
        <v>81</v>
      </c>
      <c r="C163" s="8">
        <v>8</v>
      </c>
      <c r="D163" s="5" t="s">
        <v>11</v>
      </c>
      <c r="E163" s="9">
        <v>1</v>
      </c>
      <c r="F163" s="5" t="s">
        <v>3</v>
      </c>
      <c r="I163" s="8"/>
    </row>
    <row r="164" spans="1:9" ht="12.75">
      <c r="A164" s="3" t="s">
        <v>80</v>
      </c>
      <c r="B164" s="4">
        <v>32</v>
      </c>
      <c r="C164" s="8">
        <v>3.25</v>
      </c>
      <c r="D164" s="5" t="s">
        <v>11</v>
      </c>
      <c r="E164" s="9">
        <v>1</v>
      </c>
      <c r="F164" s="5" t="s">
        <v>3</v>
      </c>
      <c r="I164" s="8"/>
    </row>
    <row r="165" spans="1:9" ht="12.75">
      <c r="A165" s="3" t="s">
        <v>81</v>
      </c>
      <c r="B165" s="4">
        <v>66</v>
      </c>
      <c r="C165" s="8">
        <v>2.75</v>
      </c>
      <c r="D165" s="5" t="s">
        <v>11</v>
      </c>
      <c r="E165" s="9">
        <v>1</v>
      </c>
      <c r="F165" s="5" t="s">
        <v>3</v>
      </c>
      <c r="I165" s="8"/>
    </row>
    <row r="166" spans="1:9" ht="12.75">
      <c r="A166" s="3" t="s">
        <v>385</v>
      </c>
      <c r="B166" s="4">
        <v>32</v>
      </c>
      <c r="C166" s="8">
        <v>8</v>
      </c>
      <c r="D166" s="5" t="s">
        <v>11</v>
      </c>
      <c r="E166" s="9">
        <v>1</v>
      </c>
      <c r="F166" s="5" t="s">
        <v>3</v>
      </c>
      <c r="I166" s="8"/>
    </row>
    <row r="167" spans="1:9" ht="12.75">
      <c r="A167" s="3" t="s">
        <v>386</v>
      </c>
      <c r="B167" s="4">
        <v>66</v>
      </c>
      <c r="C167" s="8">
        <v>8</v>
      </c>
      <c r="D167" s="5" t="s">
        <v>11</v>
      </c>
      <c r="E167" s="9">
        <v>1</v>
      </c>
      <c r="F167" s="5" t="s">
        <v>3</v>
      </c>
      <c r="I167" s="8"/>
    </row>
    <row r="168" spans="1:9" ht="12.75">
      <c r="A168" s="3" t="s">
        <v>387</v>
      </c>
      <c r="B168" s="4">
        <v>98</v>
      </c>
      <c r="C168" s="8">
        <v>8</v>
      </c>
      <c r="D168" s="5" t="s">
        <v>11</v>
      </c>
      <c r="E168" s="9">
        <v>1.05</v>
      </c>
      <c r="F168" s="5" t="s">
        <v>3</v>
      </c>
      <c r="I168" s="8"/>
    </row>
    <row r="169" spans="1:9" ht="12.75">
      <c r="A169" s="3" t="s">
        <v>240</v>
      </c>
      <c r="B169" s="4">
        <v>100</v>
      </c>
      <c r="C169" s="8">
        <v>8</v>
      </c>
      <c r="D169" s="5" t="s">
        <v>11</v>
      </c>
      <c r="E169" s="9">
        <v>0.97</v>
      </c>
      <c r="F169" s="5" t="s">
        <v>3</v>
      </c>
      <c r="I169" s="8"/>
    </row>
    <row r="170" spans="1:9" ht="12.75">
      <c r="A170" s="3" t="s">
        <v>82</v>
      </c>
      <c r="B170" s="4">
        <v>100</v>
      </c>
      <c r="C170" s="8">
        <v>6.5</v>
      </c>
      <c r="D170" s="5" t="s">
        <v>11</v>
      </c>
      <c r="E170" s="9">
        <v>1</v>
      </c>
      <c r="F170" s="5" t="s">
        <v>3</v>
      </c>
      <c r="I170" s="8"/>
    </row>
    <row r="171" spans="1:9" ht="12.75">
      <c r="A171" s="3" t="s">
        <v>83</v>
      </c>
      <c r="B171" s="4">
        <v>100</v>
      </c>
      <c r="C171" s="8">
        <v>4</v>
      </c>
      <c r="D171" s="5" t="s">
        <v>11</v>
      </c>
      <c r="E171" s="9">
        <v>0.34</v>
      </c>
      <c r="F171" s="5" t="s">
        <v>3</v>
      </c>
      <c r="I171" s="8"/>
    </row>
    <row r="172" spans="1:9" ht="12.75">
      <c r="A172" s="3" t="s">
        <v>250</v>
      </c>
      <c r="B172" s="4">
        <v>100</v>
      </c>
      <c r="C172" s="8">
        <v>8</v>
      </c>
      <c r="D172" s="5" t="s">
        <v>11</v>
      </c>
      <c r="E172" s="9">
        <v>0.13</v>
      </c>
      <c r="F172" s="5" t="s">
        <v>3</v>
      </c>
      <c r="I172" s="8"/>
    </row>
    <row r="173" spans="1:9" ht="12.75">
      <c r="A173" s="3" t="s">
        <v>84</v>
      </c>
      <c r="B173" s="4">
        <v>100</v>
      </c>
      <c r="C173" s="8">
        <v>4</v>
      </c>
      <c r="D173" s="5" t="s">
        <v>11</v>
      </c>
      <c r="E173" s="9">
        <v>0.14</v>
      </c>
      <c r="F173" s="5" t="s">
        <v>3</v>
      </c>
      <c r="I173" s="8"/>
    </row>
    <row r="174" spans="1:9" ht="12.75">
      <c r="A174" s="3" t="s">
        <v>85</v>
      </c>
      <c r="B174" s="4">
        <v>100</v>
      </c>
      <c r="C174" s="8">
        <v>4.5</v>
      </c>
      <c r="D174" s="5" t="s">
        <v>11</v>
      </c>
      <c r="E174" s="9">
        <v>0.14</v>
      </c>
      <c r="F174" s="5" t="s">
        <v>3</v>
      </c>
      <c r="I174" s="8"/>
    </row>
    <row r="175" spans="1:9" ht="12.75">
      <c r="A175" s="3" t="s">
        <v>86</v>
      </c>
      <c r="B175" s="4">
        <v>100</v>
      </c>
      <c r="C175" s="8">
        <v>3.333</v>
      </c>
      <c r="D175" s="5" t="s">
        <v>11</v>
      </c>
      <c r="E175" s="9">
        <v>0.14</v>
      </c>
      <c r="F175" s="5" t="s">
        <v>3</v>
      </c>
      <c r="I175" s="8"/>
    </row>
    <row r="176" spans="1:9" ht="12.75">
      <c r="A176" s="3" t="s">
        <v>251</v>
      </c>
      <c r="B176" s="4">
        <v>100</v>
      </c>
      <c r="C176" s="8">
        <v>8</v>
      </c>
      <c r="D176" s="5" t="s">
        <v>11</v>
      </c>
      <c r="E176" s="9">
        <v>0.18</v>
      </c>
      <c r="F176" s="5" t="s">
        <v>3</v>
      </c>
      <c r="I176" s="8"/>
    </row>
    <row r="177" spans="1:9" ht="12.75">
      <c r="A177" s="3" t="s">
        <v>87</v>
      </c>
      <c r="B177" s="4">
        <v>100</v>
      </c>
      <c r="C177" s="8">
        <v>2.75</v>
      </c>
      <c r="D177" s="5" t="s">
        <v>11</v>
      </c>
      <c r="E177" s="9">
        <v>1</v>
      </c>
      <c r="F177" s="5" t="s">
        <v>3</v>
      </c>
      <c r="I177" s="8"/>
    </row>
    <row r="178" spans="1:9" ht="12.75">
      <c r="A178" s="3" t="s">
        <v>88</v>
      </c>
      <c r="B178" s="4">
        <v>100</v>
      </c>
      <c r="C178" s="8">
        <v>3.75</v>
      </c>
      <c r="D178" s="5" t="s">
        <v>11</v>
      </c>
      <c r="E178" s="9">
        <v>1</v>
      </c>
      <c r="F178" s="5" t="s">
        <v>3</v>
      </c>
      <c r="I178" s="8"/>
    </row>
    <row r="179" spans="1:9" ht="12.75">
      <c r="A179" s="3" t="s">
        <v>89</v>
      </c>
      <c r="B179" s="4">
        <v>100</v>
      </c>
      <c r="C179" s="8">
        <v>4.25</v>
      </c>
      <c r="D179" s="5" t="s">
        <v>11</v>
      </c>
      <c r="E179" s="9">
        <v>0.14</v>
      </c>
      <c r="F179" s="5" t="s">
        <v>3</v>
      </c>
      <c r="I179" s="8"/>
    </row>
    <row r="180" spans="1:9" ht="12.75">
      <c r="A180" s="3" t="s">
        <v>241</v>
      </c>
      <c r="B180" s="4">
        <v>100</v>
      </c>
      <c r="C180" s="8">
        <v>8</v>
      </c>
      <c r="D180" s="5" t="s">
        <v>11</v>
      </c>
      <c r="E180" s="9">
        <v>0.4</v>
      </c>
      <c r="F180" s="5" t="s">
        <v>3</v>
      </c>
      <c r="I180" s="8"/>
    </row>
    <row r="181" spans="1:9" ht="12.75">
      <c r="A181" s="3" t="s">
        <v>410</v>
      </c>
      <c r="B181" s="4">
        <v>89</v>
      </c>
      <c r="C181" s="8">
        <v>8</v>
      </c>
      <c r="D181" s="5" t="s">
        <v>11</v>
      </c>
      <c r="E181" s="9">
        <v>1.67</v>
      </c>
      <c r="F181" s="5" t="s">
        <v>3</v>
      </c>
      <c r="I181" s="8"/>
    </row>
    <row r="182" spans="1:9" ht="12.75">
      <c r="A182" s="3" t="s">
        <v>90</v>
      </c>
      <c r="B182" s="4">
        <v>100</v>
      </c>
      <c r="C182" s="8">
        <v>5.333</v>
      </c>
      <c r="D182" s="5" t="s">
        <v>11</v>
      </c>
      <c r="E182" s="9">
        <v>1.86</v>
      </c>
      <c r="F182" s="5" t="s">
        <v>3</v>
      </c>
      <c r="I182" s="8"/>
    </row>
    <row r="183" spans="1:9" ht="12.75">
      <c r="A183" s="3" t="s">
        <v>361</v>
      </c>
      <c r="B183" s="4">
        <v>100</v>
      </c>
      <c r="C183" s="8">
        <v>8</v>
      </c>
      <c r="D183" s="5" t="s">
        <v>11</v>
      </c>
      <c r="E183" s="9">
        <v>1</v>
      </c>
      <c r="F183" s="5" t="s">
        <v>3</v>
      </c>
      <c r="I183" s="8"/>
    </row>
    <row r="184" spans="1:9" ht="12.75">
      <c r="A184" s="3" t="s">
        <v>91</v>
      </c>
      <c r="B184" s="4">
        <v>100</v>
      </c>
      <c r="C184" s="8">
        <v>3.25</v>
      </c>
      <c r="D184" s="5" t="s">
        <v>11</v>
      </c>
      <c r="E184" s="9">
        <v>1</v>
      </c>
      <c r="F184" s="5" t="s">
        <v>3</v>
      </c>
      <c r="I184" s="8"/>
    </row>
    <row r="185" spans="1:9" ht="12.75">
      <c r="A185" s="3" t="s">
        <v>363</v>
      </c>
      <c r="B185" s="4">
        <v>100</v>
      </c>
      <c r="C185" s="8">
        <v>8</v>
      </c>
      <c r="D185" s="5" t="s">
        <v>11</v>
      </c>
      <c r="E185" s="9">
        <v>1.25</v>
      </c>
      <c r="F185" s="5" t="s">
        <v>364</v>
      </c>
      <c r="I185" s="8"/>
    </row>
    <row r="186" spans="1:9" ht="12.75">
      <c r="A186" s="3" t="s">
        <v>242</v>
      </c>
      <c r="B186" s="4">
        <v>100</v>
      </c>
      <c r="C186" s="8">
        <v>8</v>
      </c>
      <c r="D186" s="5" t="s">
        <v>11</v>
      </c>
      <c r="E186" s="9">
        <v>0.22</v>
      </c>
      <c r="F186" s="5" t="s">
        <v>3</v>
      </c>
      <c r="I186" s="8"/>
    </row>
    <row r="187" spans="1:9" ht="12.75">
      <c r="A187" s="3" t="s">
        <v>194</v>
      </c>
      <c r="B187" s="4">
        <v>92</v>
      </c>
      <c r="C187" s="8">
        <v>5.75</v>
      </c>
      <c r="D187" s="5" t="s">
        <v>11</v>
      </c>
      <c r="E187" s="9">
        <v>1.9</v>
      </c>
      <c r="F187" s="5" t="s">
        <v>3</v>
      </c>
      <c r="I187" s="8"/>
    </row>
    <row r="188" spans="1:9" ht="12.75">
      <c r="A188" s="3" t="s">
        <v>315</v>
      </c>
      <c r="B188" s="4">
        <v>92</v>
      </c>
      <c r="C188" s="8">
        <v>8</v>
      </c>
      <c r="D188" s="5" t="s">
        <v>11</v>
      </c>
      <c r="E188" s="9">
        <v>0.97</v>
      </c>
      <c r="F188" s="5" t="s">
        <v>3</v>
      </c>
      <c r="I188" s="8"/>
    </row>
    <row r="189" spans="1:9" ht="12.75">
      <c r="A189" s="3" t="s">
        <v>431</v>
      </c>
      <c r="B189" s="4">
        <v>92</v>
      </c>
      <c r="C189" s="8">
        <v>4</v>
      </c>
      <c r="D189" s="5" t="s">
        <v>11</v>
      </c>
      <c r="E189" s="9">
        <v>1.75</v>
      </c>
      <c r="F189" s="5" t="s">
        <v>3</v>
      </c>
      <c r="I189" s="8"/>
    </row>
    <row r="190" spans="1:9" ht="12.75">
      <c r="A190" s="3" t="s">
        <v>92</v>
      </c>
      <c r="B190" s="4">
        <v>92</v>
      </c>
      <c r="C190" s="8">
        <v>4</v>
      </c>
      <c r="D190" s="5" t="s">
        <v>11</v>
      </c>
      <c r="E190" s="9">
        <v>1.75</v>
      </c>
      <c r="F190" s="5" t="s">
        <v>3</v>
      </c>
      <c r="I190" s="8"/>
    </row>
    <row r="191" spans="1:9" ht="12.75">
      <c r="A191" s="3" t="s">
        <v>342</v>
      </c>
      <c r="B191" s="4">
        <v>60</v>
      </c>
      <c r="C191" s="8">
        <v>12</v>
      </c>
      <c r="D191" s="5" t="s">
        <v>11</v>
      </c>
      <c r="E191" s="9">
        <v>5</v>
      </c>
      <c r="F191" s="5" t="s">
        <v>3</v>
      </c>
      <c r="I191" s="8"/>
    </row>
    <row r="192" spans="1:9" ht="12.75">
      <c r="A192" s="3" t="s">
        <v>423</v>
      </c>
      <c r="B192" s="4">
        <v>100</v>
      </c>
      <c r="C192" s="8">
        <v>8.5</v>
      </c>
      <c r="D192" s="5" t="s">
        <v>11</v>
      </c>
      <c r="E192" s="9">
        <v>0.99</v>
      </c>
      <c r="F192" s="5" t="s">
        <v>3</v>
      </c>
      <c r="I192" s="8"/>
    </row>
    <row r="193" spans="1:9" ht="12.75">
      <c r="A193" s="3" t="s">
        <v>93</v>
      </c>
      <c r="B193" s="4">
        <v>85</v>
      </c>
      <c r="C193" s="8">
        <v>5.333</v>
      </c>
      <c r="D193" s="5" t="s">
        <v>11</v>
      </c>
      <c r="E193" s="9">
        <v>1.49</v>
      </c>
      <c r="F193" s="5" t="s">
        <v>3</v>
      </c>
      <c r="I193" s="8"/>
    </row>
    <row r="194" spans="1:9" ht="12.75">
      <c r="A194" s="3" t="s">
        <v>94</v>
      </c>
      <c r="B194" s="4">
        <v>100</v>
      </c>
      <c r="C194" s="8">
        <v>12</v>
      </c>
      <c r="D194" s="5" t="s">
        <v>11</v>
      </c>
      <c r="E194" s="9">
        <v>2.34</v>
      </c>
      <c r="F194" s="5" t="s">
        <v>3</v>
      </c>
      <c r="I194" s="8"/>
    </row>
    <row r="195" spans="1:9" ht="12.75">
      <c r="A195" s="3" t="s">
        <v>338</v>
      </c>
      <c r="B195" s="4">
        <v>81</v>
      </c>
      <c r="C195" s="8">
        <v>8</v>
      </c>
      <c r="D195" s="5" t="s">
        <v>11</v>
      </c>
      <c r="E195" s="9">
        <v>1</v>
      </c>
      <c r="F195" s="5" t="s">
        <v>3</v>
      </c>
      <c r="I195" s="8"/>
    </row>
    <row r="196" spans="1:9" ht="12.75">
      <c r="A196" s="3" t="s">
        <v>358</v>
      </c>
      <c r="B196" s="4">
        <v>100</v>
      </c>
      <c r="C196" s="8">
        <v>8</v>
      </c>
      <c r="D196" s="5" t="s">
        <v>11</v>
      </c>
      <c r="E196" s="9">
        <v>1.19</v>
      </c>
      <c r="F196" s="5" t="s">
        <v>3</v>
      </c>
      <c r="I196" s="8"/>
    </row>
    <row r="197" spans="1:9" ht="12.75">
      <c r="A197" s="3" t="s">
        <v>95</v>
      </c>
      <c r="B197" s="4">
        <v>100</v>
      </c>
      <c r="C197" s="8">
        <v>12</v>
      </c>
      <c r="D197" s="5" t="s">
        <v>11</v>
      </c>
      <c r="E197" s="9">
        <v>1</v>
      </c>
      <c r="F197" s="5" t="s">
        <v>3</v>
      </c>
      <c r="I197" s="8"/>
    </row>
    <row r="198" spans="1:9" ht="12.75">
      <c r="A198" s="3" t="s">
        <v>96</v>
      </c>
      <c r="B198" s="4">
        <v>100</v>
      </c>
      <c r="C198" s="8">
        <v>10.667</v>
      </c>
      <c r="D198" s="5" t="s">
        <v>11</v>
      </c>
      <c r="E198" s="9">
        <v>1</v>
      </c>
      <c r="F198" s="5" t="s">
        <v>3</v>
      </c>
      <c r="I198" s="8"/>
    </row>
    <row r="199" spans="1:9" ht="12.75">
      <c r="A199" s="3" t="s">
        <v>417</v>
      </c>
      <c r="B199" s="4">
        <v>100</v>
      </c>
      <c r="C199" s="8">
        <v>9</v>
      </c>
      <c r="D199" s="5" t="s">
        <v>11</v>
      </c>
      <c r="E199" s="9">
        <v>1.1</v>
      </c>
      <c r="F199" s="5" t="s">
        <v>3</v>
      </c>
      <c r="I199" s="8"/>
    </row>
    <row r="200" spans="1:9" ht="12.75">
      <c r="A200" s="3" t="s">
        <v>308</v>
      </c>
      <c r="B200" s="4">
        <v>100</v>
      </c>
      <c r="C200" s="8">
        <v>8</v>
      </c>
      <c r="D200" s="5" t="s">
        <v>11</v>
      </c>
      <c r="E200" s="9">
        <v>0.99</v>
      </c>
      <c r="F200" s="5" t="s">
        <v>3</v>
      </c>
      <c r="I200" s="8"/>
    </row>
    <row r="201" spans="1:9" ht="12.75">
      <c r="A201" s="3" t="s">
        <v>97</v>
      </c>
      <c r="B201" s="4">
        <v>100</v>
      </c>
      <c r="C201" s="8">
        <v>8</v>
      </c>
      <c r="D201" s="5" t="s">
        <v>11</v>
      </c>
      <c r="E201" s="9">
        <v>1</v>
      </c>
      <c r="F201" s="5" t="s">
        <v>3</v>
      </c>
      <c r="I201" s="8"/>
    </row>
    <row r="202" spans="1:6" ht="12.75">
      <c r="A202" s="3" t="s">
        <v>181</v>
      </c>
      <c r="B202" s="4">
        <v>27</v>
      </c>
      <c r="C202" s="8">
        <v>8</v>
      </c>
      <c r="D202" s="5" t="s">
        <v>11</v>
      </c>
      <c r="E202" s="9">
        <v>1</v>
      </c>
      <c r="F202" s="5" t="s">
        <v>3</v>
      </c>
    </row>
    <row r="203" spans="1:6" ht="12.75">
      <c r="A203" s="3" t="s">
        <v>383</v>
      </c>
      <c r="B203" s="4">
        <v>74</v>
      </c>
      <c r="C203" s="8">
        <v>2.25</v>
      </c>
      <c r="D203" s="5" t="s">
        <v>11</v>
      </c>
      <c r="E203" s="42">
        <v>22.45</v>
      </c>
      <c r="F203" s="5" t="s">
        <v>3</v>
      </c>
    </row>
    <row r="204" spans="1:6" ht="12.75">
      <c r="A204" s="3" t="s">
        <v>98</v>
      </c>
      <c r="B204" s="4">
        <v>74</v>
      </c>
      <c r="C204" s="8">
        <v>2.25</v>
      </c>
      <c r="D204" s="5" t="s">
        <v>11</v>
      </c>
      <c r="E204" s="9">
        <v>1</v>
      </c>
      <c r="F204" s="5" t="s">
        <v>3</v>
      </c>
    </row>
    <row r="205" spans="1:6" ht="12.75">
      <c r="A205" s="3" t="s">
        <v>180</v>
      </c>
      <c r="B205" s="4">
        <v>27</v>
      </c>
      <c r="C205" s="8">
        <v>8</v>
      </c>
      <c r="D205" s="5" t="s">
        <v>11</v>
      </c>
      <c r="E205" s="9">
        <v>1</v>
      </c>
      <c r="F205" s="5" t="s">
        <v>3</v>
      </c>
    </row>
    <row r="206" spans="1:6" ht="12.75">
      <c r="A206" s="3" t="s">
        <v>450</v>
      </c>
      <c r="B206" s="4">
        <v>100</v>
      </c>
      <c r="C206" s="8">
        <v>8</v>
      </c>
      <c r="D206" s="5" t="s">
        <v>11</v>
      </c>
      <c r="E206" s="41">
        <v>0.2671428571428572</v>
      </c>
      <c r="F206" s="5" t="s">
        <v>3</v>
      </c>
    </row>
    <row r="207" spans="1:6" ht="12.75">
      <c r="A207" s="3" t="s">
        <v>451</v>
      </c>
      <c r="B207" s="4">
        <v>100</v>
      </c>
      <c r="C207" s="8">
        <v>8</v>
      </c>
      <c r="D207" s="5" t="s">
        <v>11</v>
      </c>
      <c r="E207" s="41">
        <v>0.30142857142857143</v>
      </c>
      <c r="F207" s="5" t="s">
        <v>3</v>
      </c>
    </row>
    <row r="208" spans="1:6" ht="12.75">
      <c r="A208" s="3" t="s">
        <v>398</v>
      </c>
      <c r="B208" s="4">
        <v>100</v>
      </c>
      <c r="C208" s="8">
        <v>4</v>
      </c>
      <c r="D208" s="5" t="s">
        <v>11</v>
      </c>
      <c r="E208" s="42">
        <v>20.52</v>
      </c>
      <c r="F208" s="5" t="s">
        <v>3</v>
      </c>
    </row>
    <row r="209" spans="1:6" ht="12.75">
      <c r="A209" s="3" t="s">
        <v>99</v>
      </c>
      <c r="B209" s="4">
        <v>100</v>
      </c>
      <c r="C209" s="8">
        <v>8</v>
      </c>
      <c r="D209" s="5" t="s">
        <v>11</v>
      </c>
      <c r="E209" s="9">
        <v>1</v>
      </c>
      <c r="F209" s="5" t="s">
        <v>3</v>
      </c>
    </row>
    <row r="210" spans="1:6" ht="12.75">
      <c r="A210" s="3" t="s">
        <v>429</v>
      </c>
      <c r="B210" s="4">
        <v>100</v>
      </c>
      <c r="C210" s="8">
        <v>8</v>
      </c>
      <c r="D210" s="5" t="s">
        <v>11</v>
      </c>
      <c r="E210" s="9">
        <v>1.69</v>
      </c>
      <c r="F210" s="5" t="s">
        <v>3</v>
      </c>
    </row>
    <row r="211" spans="1:6" ht="12.75">
      <c r="A211" s="3" t="s">
        <v>100</v>
      </c>
      <c r="B211" s="4">
        <v>100</v>
      </c>
      <c r="C211" s="8">
        <v>8</v>
      </c>
      <c r="D211" s="5" t="s">
        <v>11</v>
      </c>
      <c r="E211" s="9">
        <v>1</v>
      </c>
      <c r="F211" s="5" t="s">
        <v>3</v>
      </c>
    </row>
    <row r="212" spans="1:6" ht="12.75">
      <c r="A212" s="3" t="s">
        <v>101</v>
      </c>
      <c r="B212" s="4">
        <v>100</v>
      </c>
      <c r="C212" s="8">
        <v>8</v>
      </c>
      <c r="D212" s="5" t="s">
        <v>11</v>
      </c>
      <c r="E212" s="9">
        <v>1</v>
      </c>
      <c r="F212" s="5" t="s">
        <v>3</v>
      </c>
    </row>
    <row r="213" spans="1:6" ht="12.75">
      <c r="A213" s="3" t="s">
        <v>366</v>
      </c>
      <c r="B213" s="4">
        <v>86</v>
      </c>
      <c r="C213" s="8">
        <v>8</v>
      </c>
      <c r="D213" s="5" t="s">
        <v>11</v>
      </c>
      <c r="E213" s="9">
        <v>2.49</v>
      </c>
      <c r="F213" s="5" t="s">
        <v>364</v>
      </c>
    </row>
    <row r="214" spans="1:6" ht="12.75">
      <c r="A214" s="3" t="s">
        <v>347</v>
      </c>
      <c r="B214" s="4">
        <v>100</v>
      </c>
      <c r="C214" s="8">
        <v>8.5</v>
      </c>
      <c r="D214" s="5" t="s">
        <v>11</v>
      </c>
      <c r="E214" s="9">
        <v>0.38</v>
      </c>
      <c r="F214" s="5" t="s">
        <v>3</v>
      </c>
    </row>
    <row r="215" spans="1:6" ht="12.75">
      <c r="A215" s="3" t="s">
        <v>102</v>
      </c>
      <c r="B215" s="4">
        <v>100</v>
      </c>
      <c r="C215" s="8">
        <v>10.667</v>
      </c>
      <c r="D215" s="5" t="s">
        <v>11</v>
      </c>
      <c r="E215" s="9">
        <v>1</v>
      </c>
      <c r="F215" s="5" t="s">
        <v>3</v>
      </c>
    </row>
    <row r="216" spans="1:6" ht="12.75">
      <c r="A216" s="3" t="s">
        <v>103</v>
      </c>
      <c r="B216" s="4">
        <v>100</v>
      </c>
      <c r="C216" s="8">
        <v>9</v>
      </c>
      <c r="D216" s="5" t="s">
        <v>11</v>
      </c>
      <c r="E216" s="9">
        <v>1</v>
      </c>
      <c r="F216" s="5" t="s">
        <v>3</v>
      </c>
    </row>
    <row r="217" spans="1:6" ht="12.75">
      <c r="A217" s="3" t="s">
        <v>104</v>
      </c>
      <c r="B217" s="4">
        <v>100</v>
      </c>
      <c r="C217" s="8">
        <v>4</v>
      </c>
      <c r="D217" s="5" t="s">
        <v>11</v>
      </c>
      <c r="E217" s="9">
        <v>1.2</v>
      </c>
      <c r="F217" s="5" t="s">
        <v>3</v>
      </c>
    </row>
    <row r="218" spans="1:6" ht="12.75">
      <c r="A218" s="3" t="s">
        <v>193</v>
      </c>
      <c r="B218" s="4">
        <v>100</v>
      </c>
      <c r="C218" s="8">
        <v>8</v>
      </c>
      <c r="D218" s="5" t="s">
        <v>11</v>
      </c>
      <c r="E218" s="9">
        <v>1</v>
      </c>
      <c r="F218" s="5" t="s">
        <v>3</v>
      </c>
    </row>
    <row r="219" spans="1:6" ht="12.75">
      <c r="A219" s="3" t="s">
        <v>382</v>
      </c>
      <c r="B219" s="4">
        <v>100</v>
      </c>
      <c r="C219" s="8">
        <v>8</v>
      </c>
      <c r="D219" s="5" t="s">
        <v>11</v>
      </c>
      <c r="E219" s="42">
        <v>15</v>
      </c>
      <c r="F219" s="5" t="s">
        <v>3</v>
      </c>
    </row>
    <row r="220" spans="1:6" ht="12.75">
      <c r="A220" s="3" t="s">
        <v>105</v>
      </c>
      <c r="B220" s="4">
        <v>100</v>
      </c>
      <c r="C220" s="8">
        <v>12</v>
      </c>
      <c r="D220" s="5" t="s">
        <v>11</v>
      </c>
      <c r="E220" s="9">
        <v>1</v>
      </c>
      <c r="F220" s="5" t="s">
        <v>3</v>
      </c>
    </row>
    <row r="221" spans="1:6" ht="12.75">
      <c r="A221" s="3" t="s">
        <v>377</v>
      </c>
      <c r="B221" s="4">
        <v>97</v>
      </c>
      <c r="C221" s="8">
        <v>8</v>
      </c>
      <c r="D221" s="5" t="s">
        <v>11</v>
      </c>
      <c r="E221" s="42">
        <v>2.03</v>
      </c>
      <c r="F221" s="5" t="s">
        <v>3</v>
      </c>
    </row>
    <row r="222" spans="1:6" ht="12.75">
      <c r="A222" s="3" t="s">
        <v>378</v>
      </c>
      <c r="B222" s="4">
        <v>97</v>
      </c>
      <c r="C222" s="8">
        <v>8</v>
      </c>
      <c r="D222" s="5" t="s">
        <v>11</v>
      </c>
      <c r="E222" s="42">
        <v>5.2</v>
      </c>
      <c r="F222" s="5" t="s">
        <v>3</v>
      </c>
    </row>
    <row r="223" spans="1:6" ht="12.75">
      <c r="A223" s="3" t="s">
        <v>379</v>
      </c>
      <c r="B223" s="4">
        <v>97</v>
      </c>
      <c r="C223" s="8">
        <v>8</v>
      </c>
      <c r="D223" s="5" t="s">
        <v>11</v>
      </c>
      <c r="E223" s="42">
        <v>5.1</v>
      </c>
      <c r="F223" s="5" t="s">
        <v>3</v>
      </c>
    </row>
    <row r="224" spans="1:6" ht="12.75">
      <c r="A224" s="3" t="s">
        <v>380</v>
      </c>
      <c r="B224" s="4">
        <v>97</v>
      </c>
      <c r="C224" s="8">
        <v>8</v>
      </c>
      <c r="D224" s="5" t="s">
        <v>11</v>
      </c>
      <c r="E224" s="42">
        <v>4.9</v>
      </c>
      <c r="F224" s="5" t="s">
        <v>3</v>
      </c>
    </row>
    <row r="225" spans="1:6" ht="12.75">
      <c r="A225" s="3" t="s">
        <v>381</v>
      </c>
      <c r="B225" s="4">
        <v>97</v>
      </c>
      <c r="C225" s="8">
        <v>8</v>
      </c>
      <c r="D225" s="5" t="s">
        <v>11</v>
      </c>
      <c r="E225" s="42">
        <v>4.09</v>
      </c>
      <c r="F225" s="5" t="s">
        <v>3</v>
      </c>
    </row>
    <row r="226" spans="1:6" ht="12.75">
      <c r="A226" s="3" t="s">
        <v>178</v>
      </c>
      <c r="B226" s="4">
        <v>97</v>
      </c>
      <c r="C226" s="8">
        <v>8</v>
      </c>
      <c r="D226" s="5" t="s">
        <v>11</v>
      </c>
      <c r="E226" s="9">
        <v>1</v>
      </c>
      <c r="F226" s="5" t="s">
        <v>3</v>
      </c>
    </row>
    <row r="227" spans="1:6" ht="12.75">
      <c r="A227" s="3" t="s">
        <v>108</v>
      </c>
      <c r="B227" s="4">
        <v>100</v>
      </c>
      <c r="C227" s="8">
        <v>6.4</v>
      </c>
      <c r="D227" s="5" t="s">
        <v>11</v>
      </c>
      <c r="E227" s="9">
        <v>1</v>
      </c>
      <c r="F227" s="5" t="s">
        <v>3</v>
      </c>
    </row>
    <row r="228" spans="1:6" ht="12.75">
      <c r="A228" s="3" t="s">
        <v>418</v>
      </c>
      <c r="B228" s="4">
        <v>100</v>
      </c>
      <c r="C228" s="8">
        <v>8</v>
      </c>
      <c r="D228" s="5" t="s">
        <v>11</v>
      </c>
      <c r="E228" s="9">
        <v>3.33</v>
      </c>
      <c r="F228" s="5" t="s">
        <v>3</v>
      </c>
    </row>
    <row r="229" spans="1:6" ht="12.75">
      <c r="A229" s="3" t="s">
        <v>424</v>
      </c>
      <c r="B229" s="4">
        <v>100</v>
      </c>
      <c r="C229" s="8">
        <v>8</v>
      </c>
      <c r="D229" s="5" t="s">
        <v>11</v>
      </c>
      <c r="E229" s="9">
        <v>6.85</v>
      </c>
      <c r="F229" s="5" t="s">
        <v>3</v>
      </c>
    </row>
    <row r="230" spans="1:6" ht="12.75">
      <c r="A230" s="3" t="s">
        <v>106</v>
      </c>
      <c r="B230" s="4">
        <v>100</v>
      </c>
      <c r="C230" s="8">
        <v>3.5</v>
      </c>
      <c r="D230" s="5" t="s">
        <v>11</v>
      </c>
      <c r="E230" s="9">
        <v>1</v>
      </c>
      <c r="F230" s="5" t="s">
        <v>3</v>
      </c>
    </row>
    <row r="231" spans="1:6" ht="12.75">
      <c r="A231" s="3" t="s">
        <v>107</v>
      </c>
      <c r="B231" s="4">
        <v>100</v>
      </c>
      <c r="C231" s="8">
        <v>8</v>
      </c>
      <c r="D231" s="5" t="s">
        <v>11</v>
      </c>
      <c r="E231" s="9">
        <v>1</v>
      </c>
      <c r="F231" s="5" t="s">
        <v>3</v>
      </c>
    </row>
    <row r="232" spans="1:6" ht="12.75">
      <c r="A232" s="3" t="s">
        <v>430</v>
      </c>
      <c r="B232" s="4">
        <v>100</v>
      </c>
      <c r="C232" s="8">
        <v>8</v>
      </c>
      <c r="D232" s="5" t="s">
        <v>11</v>
      </c>
      <c r="E232" s="9">
        <v>0.74</v>
      </c>
      <c r="F232" s="5" t="s">
        <v>3</v>
      </c>
    </row>
    <row r="233" spans="1:6" ht="12.75">
      <c r="A233" s="3" t="s">
        <v>177</v>
      </c>
      <c r="B233" s="4">
        <v>86</v>
      </c>
      <c r="C233" s="8">
        <v>8</v>
      </c>
      <c r="D233" s="5" t="s">
        <v>11</v>
      </c>
      <c r="E233" s="9">
        <v>1</v>
      </c>
      <c r="F233" s="5" t="s">
        <v>3</v>
      </c>
    </row>
    <row r="234" spans="1:6" ht="12.75">
      <c r="A234" s="3" t="s">
        <v>109</v>
      </c>
      <c r="B234" s="4">
        <v>100</v>
      </c>
      <c r="C234" s="8">
        <v>5.333</v>
      </c>
      <c r="D234" s="5" t="s">
        <v>11</v>
      </c>
      <c r="E234" s="9">
        <v>1</v>
      </c>
      <c r="F234" s="5" t="s">
        <v>3</v>
      </c>
    </row>
    <row r="235" spans="1:6" ht="12.75">
      <c r="A235" s="3" t="s">
        <v>192</v>
      </c>
      <c r="B235" s="4">
        <v>100</v>
      </c>
      <c r="C235" s="8">
        <v>4.5</v>
      </c>
      <c r="D235" s="5" t="s">
        <v>11</v>
      </c>
      <c r="E235" s="9">
        <v>1</v>
      </c>
      <c r="F235" s="5" t="s">
        <v>3</v>
      </c>
    </row>
    <row r="236" spans="1:6" ht="12.75">
      <c r="A236" s="3" t="s">
        <v>110</v>
      </c>
      <c r="B236" s="4">
        <v>100</v>
      </c>
      <c r="C236" s="8">
        <v>4</v>
      </c>
      <c r="D236" s="5" t="s">
        <v>11</v>
      </c>
      <c r="E236" s="9">
        <v>13.29</v>
      </c>
      <c r="F236" s="5" t="s">
        <v>3</v>
      </c>
    </row>
    <row r="237" spans="1:6" ht="12.75">
      <c r="A237" s="3" t="s">
        <v>307</v>
      </c>
      <c r="B237" s="4">
        <v>100</v>
      </c>
      <c r="C237" s="8">
        <v>8</v>
      </c>
      <c r="D237" s="5" t="s">
        <v>11</v>
      </c>
      <c r="E237" s="41">
        <v>0.2677777777777778</v>
      </c>
      <c r="F237" s="5" t="s">
        <v>3</v>
      </c>
    </row>
    <row r="238" spans="1:6" ht="12.75">
      <c r="A238" s="3" t="s">
        <v>411</v>
      </c>
      <c r="B238" s="4">
        <v>100</v>
      </c>
      <c r="C238" s="8">
        <v>8</v>
      </c>
      <c r="D238" s="5" t="s">
        <v>11</v>
      </c>
      <c r="E238" s="9">
        <v>0.43</v>
      </c>
      <c r="F238" s="5" t="s">
        <v>3</v>
      </c>
    </row>
    <row r="239" spans="1:6" ht="12.75">
      <c r="A239" s="3" t="s">
        <v>346</v>
      </c>
      <c r="B239" s="4">
        <v>100</v>
      </c>
      <c r="C239" s="8">
        <v>8</v>
      </c>
      <c r="D239" s="5" t="s">
        <v>11</v>
      </c>
      <c r="E239" s="41">
        <v>2.41</v>
      </c>
      <c r="F239" s="5" t="s">
        <v>3</v>
      </c>
    </row>
    <row r="240" spans="1:6" ht="12.75">
      <c r="A240" s="3" t="s">
        <v>111</v>
      </c>
      <c r="B240" s="4">
        <v>100</v>
      </c>
      <c r="C240" s="8">
        <v>8</v>
      </c>
      <c r="D240" s="5" t="s">
        <v>11</v>
      </c>
      <c r="E240" s="9">
        <v>1</v>
      </c>
      <c r="F240" s="5" t="s">
        <v>3</v>
      </c>
    </row>
    <row r="241" spans="1:6" ht="12.75">
      <c r="A241" s="3" t="s">
        <v>412</v>
      </c>
      <c r="B241" s="4">
        <v>100</v>
      </c>
      <c r="C241" s="8">
        <v>8</v>
      </c>
      <c r="D241" s="5" t="s">
        <v>11</v>
      </c>
      <c r="E241" s="9">
        <v>0.56</v>
      </c>
      <c r="F241" s="5" t="s">
        <v>3</v>
      </c>
    </row>
    <row r="242" spans="1:6" ht="12.75">
      <c r="A242" s="3" t="s">
        <v>176</v>
      </c>
      <c r="B242" s="4">
        <v>78</v>
      </c>
      <c r="C242" s="8">
        <v>8</v>
      </c>
      <c r="D242" s="5" t="s">
        <v>11</v>
      </c>
      <c r="E242" s="9">
        <v>1</v>
      </c>
      <c r="F242" s="5" t="s">
        <v>3</v>
      </c>
    </row>
    <row r="243" spans="1:6" ht="12.75">
      <c r="A243" s="3" t="s">
        <v>112</v>
      </c>
      <c r="B243" s="4">
        <v>89</v>
      </c>
      <c r="C243" s="8">
        <v>6.5</v>
      </c>
      <c r="D243" s="5" t="s">
        <v>11</v>
      </c>
      <c r="E243" s="9">
        <v>0.48</v>
      </c>
      <c r="F243" s="5" t="s">
        <v>3</v>
      </c>
    </row>
    <row r="244" spans="1:6" ht="12.75">
      <c r="A244" s="3" t="s">
        <v>421</v>
      </c>
      <c r="B244" s="4">
        <v>89</v>
      </c>
      <c r="C244" s="8">
        <v>6.5</v>
      </c>
      <c r="D244" s="5" t="s">
        <v>11</v>
      </c>
      <c r="E244" s="9">
        <v>0.6</v>
      </c>
      <c r="F244" s="5" t="s">
        <v>3</v>
      </c>
    </row>
    <row r="245" spans="1:6" ht="12.75">
      <c r="A245" s="3" t="s">
        <v>255</v>
      </c>
      <c r="B245" s="4">
        <v>100</v>
      </c>
      <c r="C245" s="8">
        <v>8</v>
      </c>
      <c r="D245" s="5" t="s">
        <v>11</v>
      </c>
      <c r="E245" s="9">
        <v>0.33</v>
      </c>
      <c r="F245" s="5" t="s">
        <v>3</v>
      </c>
    </row>
    <row r="246" spans="1:6" ht="12.75">
      <c r="A246" s="3" t="s">
        <v>253</v>
      </c>
      <c r="B246" s="4">
        <v>100</v>
      </c>
      <c r="C246" s="8">
        <v>8</v>
      </c>
      <c r="D246" s="5" t="s">
        <v>11</v>
      </c>
      <c r="E246" s="9">
        <v>0.43</v>
      </c>
      <c r="F246" s="5" t="s">
        <v>3</v>
      </c>
    </row>
    <row r="247" spans="1:6" ht="12.75">
      <c r="A247" s="3" t="s">
        <v>300</v>
      </c>
      <c r="B247" s="4">
        <v>100</v>
      </c>
      <c r="C247" s="8">
        <v>8</v>
      </c>
      <c r="D247" s="5" t="s">
        <v>11</v>
      </c>
      <c r="E247" s="9">
        <v>1.81</v>
      </c>
      <c r="F247" s="5" t="s">
        <v>3</v>
      </c>
    </row>
    <row r="248" spans="1:6" ht="12.75">
      <c r="A248" s="3" t="s">
        <v>301</v>
      </c>
      <c r="B248" s="4">
        <v>100</v>
      </c>
      <c r="C248" s="8">
        <v>8</v>
      </c>
      <c r="D248" s="5" t="s">
        <v>11</v>
      </c>
      <c r="E248" s="9">
        <v>0.31</v>
      </c>
      <c r="F248" s="5" t="s">
        <v>3</v>
      </c>
    </row>
    <row r="249" spans="1:6" ht="12.75">
      <c r="A249" s="3" t="s">
        <v>426</v>
      </c>
      <c r="B249" s="4">
        <v>100</v>
      </c>
      <c r="C249" s="8">
        <v>8</v>
      </c>
      <c r="D249" s="5" t="s">
        <v>11</v>
      </c>
      <c r="E249" s="9">
        <v>1.19</v>
      </c>
      <c r="F249" s="5" t="s">
        <v>3</v>
      </c>
    </row>
    <row r="250" spans="1:6" ht="12.75">
      <c r="A250" s="3" t="s">
        <v>376</v>
      </c>
      <c r="B250" s="4">
        <v>100</v>
      </c>
      <c r="C250" s="8">
        <v>4</v>
      </c>
      <c r="D250" s="5" t="s">
        <v>11</v>
      </c>
      <c r="E250" s="9">
        <v>5.74</v>
      </c>
      <c r="F250" s="5" t="s">
        <v>3</v>
      </c>
    </row>
    <row r="251" spans="1:6" ht="12.75">
      <c r="A251" s="3" t="s">
        <v>113</v>
      </c>
      <c r="B251" s="4">
        <v>95</v>
      </c>
      <c r="C251" s="8">
        <v>8</v>
      </c>
      <c r="D251" s="5" t="s">
        <v>11</v>
      </c>
      <c r="E251" s="9">
        <v>1</v>
      </c>
      <c r="F251" s="5" t="s">
        <v>3</v>
      </c>
    </row>
    <row r="252" spans="1:6" ht="12.75">
      <c r="A252" s="3" t="s">
        <v>114</v>
      </c>
      <c r="B252" s="4">
        <v>100</v>
      </c>
      <c r="C252" s="8">
        <v>8</v>
      </c>
      <c r="D252" s="5" t="s">
        <v>11</v>
      </c>
      <c r="E252" s="9">
        <v>1</v>
      </c>
      <c r="F252" s="5" t="s">
        <v>3</v>
      </c>
    </row>
    <row r="253" spans="1:6" ht="12.75">
      <c r="A253" s="3" t="s">
        <v>115</v>
      </c>
      <c r="B253" s="4">
        <v>76</v>
      </c>
      <c r="C253" s="8">
        <v>1</v>
      </c>
      <c r="D253" s="5" t="s">
        <v>11</v>
      </c>
      <c r="E253" s="9">
        <v>15.92</v>
      </c>
      <c r="F253" s="5" t="s">
        <v>3</v>
      </c>
    </row>
    <row r="254" spans="1:6" ht="12.75">
      <c r="A254" s="3" t="s">
        <v>117</v>
      </c>
      <c r="B254" s="4">
        <v>76</v>
      </c>
      <c r="C254" s="8">
        <v>8</v>
      </c>
      <c r="D254" s="5" t="s">
        <v>11</v>
      </c>
      <c r="E254" s="9">
        <v>0.91</v>
      </c>
      <c r="F254" s="5" t="s">
        <v>3</v>
      </c>
    </row>
    <row r="255" spans="1:6" ht="12.75">
      <c r="A255" s="3" t="s">
        <v>256</v>
      </c>
      <c r="B255" s="4">
        <v>76</v>
      </c>
      <c r="C255" s="8">
        <v>8</v>
      </c>
      <c r="D255" s="5" t="s">
        <v>11</v>
      </c>
      <c r="E255" s="9">
        <v>0.36</v>
      </c>
      <c r="F255" s="5" t="s">
        <v>3</v>
      </c>
    </row>
    <row r="256" spans="1:6" ht="12.75">
      <c r="A256" s="3" t="s">
        <v>258</v>
      </c>
      <c r="B256" s="4">
        <v>76</v>
      </c>
      <c r="C256" s="8">
        <v>8</v>
      </c>
      <c r="D256" s="5" t="s">
        <v>11</v>
      </c>
      <c r="E256" s="9">
        <v>0.75</v>
      </c>
      <c r="F256" s="5" t="s">
        <v>3</v>
      </c>
    </row>
    <row r="257" spans="1:6" ht="12.75">
      <c r="A257" s="3" t="s">
        <v>257</v>
      </c>
      <c r="B257" s="4">
        <v>76</v>
      </c>
      <c r="C257" s="8">
        <v>8</v>
      </c>
      <c r="D257" s="5" t="s">
        <v>11</v>
      </c>
      <c r="E257" s="9">
        <v>0.43</v>
      </c>
      <c r="F257" s="5" t="s">
        <v>3</v>
      </c>
    </row>
    <row r="258" spans="1:6" ht="12.75">
      <c r="A258" s="3" t="s">
        <v>116</v>
      </c>
      <c r="B258" s="4">
        <v>100</v>
      </c>
      <c r="C258" s="8">
        <v>9</v>
      </c>
      <c r="D258" s="5" t="s">
        <v>11</v>
      </c>
      <c r="E258" s="9">
        <v>1</v>
      </c>
      <c r="F258" s="5" t="s">
        <v>3</v>
      </c>
    </row>
    <row r="259" spans="1:6" ht="12.75">
      <c r="A259" s="3" t="s">
        <v>309</v>
      </c>
      <c r="B259" s="4">
        <v>100</v>
      </c>
      <c r="C259" s="8">
        <v>9</v>
      </c>
      <c r="D259" s="5" t="s">
        <v>11</v>
      </c>
      <c r="E259" s="41">
        <v>0.51876</v>
      </c>
      <c r="F259" s="5" t="s">
        <v>3</v>
      </c>
    </row>
    <row r="260" spans="1:6" ht="12.75">
      <c r="A260" s="3" t="s">
        <v>313</v>
      </c>
      <c r="B260" s="4">
        <v>100</v>
      </c>
      <c r="C260" s="8">
        <v>9</v>
      </c>
      <c r="D260" s="5" t="s">
        <v>11</v>
      </c>
      <c r="E260" s="41">
        <v>0.550625</v>
      </c>
      <c r="F260" s="5" t="s">
        <v>3</v>
      </c>
    </row>
    <row r="261" spans="1:6" ht="12.75">
      <c r="A261" s="3" t="s">
        <v>254</v>
      </c>
      <c r="B261" s="4">
        <v>100</v>
      </c>
      <c r="C261" s="8">
        <v>5</v>
      </c>
      <c r="D261" s="5" t="s">
        <v>11</v>
      </c>
      <c r="E261" s="9">
        <v>1</v>
      </c>
      <c r="F261" s="5" t="s">
        <v>3</v>
      </c>
    </row>
    <row r="262" spans="1:6" ht="12.75">
      <c r="A262" s="3" t="s">
        <v>314</v>
      </c>
      <c r="B262" s="4">
        <v>100</v>
      </c>
      <c r="C262" s="8">
        <v>8</v>
      </c>
      <c r="D262" s="5" t="s">
        <v>11</v>
      </c>
      <c r="E262" s="9">
        <v>0.68</v>
      </c>
      <c r="F262" s="5" t="s">
        <v>3</v>
      </c>
    </row>
    <row r="263" spans="1:6" ht="12.75">
      <c r="A263" s="3" t="s">
        <v>118</v>
      </c>
      <c r="B263" s="4">
        <v>100</v>
      </c>
      <c r="C263" s="8">
        <v>6.5</v>
      </c>
      <c r="D263" s="5" t="s">
        <v>11</v>
      </c>
      <c r="E263" s="9">
        <v>0.4</v>
      </c>
      <c r="F263" s="5" t="s">
        <v>3</v>
      </c>
    </row>
    <row r="264" spans="1:6" ht="12.75">
      <c r="A264" s="3" t="s">
        <v>306</v>
      </c>
      <c r="B264" s="4">
        <v>78</v>
      </c>
      <c r="C264" s="8">
        <v>8</v>
      </c>
      <c r="D264" s="5" t="s">
        <v>11</v>
      </c>
      <c r="E264" s="9">
        <v>0.48</v>
      </c>
      <c r="F264" s="5" t="s">
        <v>3</v>
      </c>
    </row>
    <row r="265" spans="1:6" ht="12.75">
      <c r="A265" s="3" t="s">
        <v>259</v>
      </c>
      <c r="B265" s="4">
        <v>78</v>
      </c>
      <c r="C265" s="8">
        <v>8</v>
      </c>
      <c r="D265" s="5" t="s">
        <v>11</v>
      </c>
      <c r="E265" s="9">
        <v>0.46</v>
      </c>
      <c r="F265" s="5" t="s">
        <v>3</v>
      </c>
    </row>
    <row r="266" spans="1:6" ht="12.75">
      <c r="A266" s="3" t="s">
        <v>260</v>
      </c>
      <c r="B266" s="4">
        <v>78</v>
      </c>
      <c r="C266" s="8">
        <v>8</v>
      </c>
      <c r="D266" s="5" t="s">
        <v>11</v>
      </c>
      <c r="E266" s="9">
        <v>0.48</v>
      </c>
      <c r="F266" s="5" t="s">
        <v>3</v>
      </c>
    </row>
    <row r="267" spans="1:6" ht="12.75">
      <c r="A267" s="3" t="s">
        <v>119</v>
      </c>
      <c r="B267" s="4">
        <v>100</v>
      </c>
      <c r="C267" s="8">
        <v>8</v>
      </c>
      <c r="D267" s="5" t="s">
        <v>11</v>
      </c>
      <c r="E267" s="9">
        <v>1</v>
      </c>
      <c r="F267" s="5" t="s">
        <v>3</v>
      </c>
    </row>
    <row r="268" spans="1:6" ht="12.75">
      <c r="A268" s="3" t="s">
        <v>120</v>
      </c>
      <c r="B268" s="4">
        <v>78</v>
      </c>
      <c r="C268" s="8">
        <v>6.75</v>
      </c>
      <c r="D268" s="5" t="s">
        <v>11</v>
      </c>
      <c r="E268" s="9">
        <v>1</v>
      </c>
      <c r="F268" s="5" t="s">
        <v>3</v>
      </c>
    </row>
    <row r="269" spans="1:6" ht="12.75">
      <c r="A269" s="3" t="s">
        <v>262</v>
      </c>
      <c r="B269" s="4">
        <v>78</v>
      </c>
      <c r="C269" s="8">
        <v>8</v>
      </c>
      <c r="D269" s="5" t="s">
        <v>11</v>
      </c>
      <c r="E269" s="9">
        <v>0.36</v>
      </c>
      <c r="F269" s="5" t="s">
        <v>3</v>
      </c>
    </row>
    <row r="270" spans="1:6" ht="12.75">
      <c r="A270" s="3" t="s">
        <v>261</v>
      </c>
      <c r="B270" s="4">
        <v>100</v>
      </c>
      <c r="C270" s="8">
        <v>8</v>
      </c>
      <c r="D270" s="5" t="s">
        <v>11</v>
      </c>
      <c r="E270" s="9">
        <v>0.3</v>
      </c>
      <c r="F270" s="5" t="s">
        <v>3</v>
      </c>
    </row>
    <row r="271" spans="1:6" ht="12.75">
      <c r="A271" s="3" t="s">
        <v>427</v>
      </c>
      <c r="B271" s="4">
        <v>100</v>
      </c>
      <c r="C271" s="8">
        <v>4.5</v>
      </c>
      <c r="D271" s="5" t="s">
        <v>11</v>
      </c>
      <c r="E271" s="9">
        <v>6.12</v>
      </c>
      <c r="F271" s="5" t="s">
        <v>3</v>
      </c>
    </row>
    <row r="272" spans="1:6" ht="12.75">
      <c r="A272" s="3" t="s">
        <v>433</v>
      </c>
      <c r="B272" s="4">
        <v>100</v>
      </c>
      <c r="C272" s="8">
        <v>8</v>
      </c>
      <c r="D272" s="5" t="s">
        <v>11</v>
      </c>
      <c r="E272" s="9">
        <v>0.99</v>
      </c>
      <c r="F272" s="5" t="s">
        <v>3</v>
      </c>
    </row>
    <row r="273" spans="1:6" ht="12.75">
      <c r="A273" s="3" t="s">
        <v>425</v>
      </c>
      <c r="B273" s="4">
        <v>100</v>
      </c>
      <c r="C273" s="8">
        <v>4</v>
      </c>
      <c r="D273" s="5" t="s">
        <v>11</v>
      </c>
      <c r="E273" s="9">
        <v>4.59</v>
      </c>
      <c r="F273" s="5" t="s">
        <v>3</v>
      </c>
    </row>
    <row r="274" spans="1:6" ht="12.75">
      <c r="A274" s="3" t="s">
        <v>121</v>
      </c>
      <c r="B274" s="4">
        <v>100</v>
      </c>
      <c r="C274" s="8">
        <v>4</v>
      </c>
      <c r="D274" s="5" t="s">
        <v>11</v>
      </c>
      <c r="E274" s="9">
        <v>13.51</v>
      </c>
      <c r="F274" s="5" t="s">
        <v>3</v>
      </c>
    </row>
    <row r="275" spans="1:6" ht="12.75">
      <c r="A275" s="3" t="s">
        <v>384</v>
      </c>
      <c r="B275" s="4">
        <v>100</v>
      </c>
      <c r="C275" s="8">
        <v>8</v>
      </c>
      <c r="D275" s="5" t="s">
        <v>11</v>
      </c>
      <c r="E275" s="42">
        <v>1.96</v>
      </c>
      <c r="F275" s="5" t="s">
        <v>3</v>
      </c>
    </row>
    <row r="276" spans="1:6" ht="12.75">
      <c r="A276" s="3" t="s">
        <v>122</v>
      </c>
      <c r="B276" s="4">
        <v>82</v>
      </c>
      <c r="C276" s="8">
        <v>5.333</v>
      </c>
      <c r="D276" s="5" t="s">
        <v>11</v>
      </c>
      <c r="E276" s="9">
        <v>1.32</v>
      </c>
      <c r="F276" s="5" t="s">
        <v>3</v>
      </c>
    </row>
    <row r="277" spans="1:6" ht="12.75">
      <c r="A277" s="3" t="s">
        <v>390</v>
      </c>
      <c r="B277" s="4">
        <v>82</v>
      </c>
      <c r="C277" s="8">
        <v>5.333</v>
      </c>
      <c r="D277" s="5" t="s">
        <v>11</v>
      </c>
      <c r="E277" s="9">
        <v>2.6</v>
      </c>
      <c r="F277" s="5" t="s">
        <v>3</v>
      </c>
    </row>
    <row r="278" spans="1:6" ht="12.75">
      <c r="A278" s="3" t="s">
        <v>389</v>
      </c>
      <c r="B278" s="4">
        <v>82</v>
      </c>
      <c r="C278" s="8">
        <v>5.333</v>
      </c>
      <c r="D278" s="5" t="s">
        <v>11</v>
      </c>
      <c r="E278" s="9">
        <v>2.6</v>
      </c>
      <c r="F278" s="5" t="s">
        <v>3</v>
      </c>
    </row>
    <row r="279" spans="1:6" ht="12.75">
      <c r="A279" s="3" t="s">
        <v>388</v>
      </c>
      <c r="B279" s="4">
        <v>82</v>
      </c>
      <c r="C279" s="8">
        <v>5.333</v>
      </c>
      <c r="D279" s="5" t="s">
        <v>11</v>
      </c>
      <c r="E279" s="9">
        <v>2.3</v>
      </c>
      <c r="F279" s="5" t="s">
        <v>3</v>
      </c>
    </row>
    <row r="280" spans="1:6" ht="12.75">
      <c r="A280" s="3" t="s">
        <v>175</v>
      </c>
      <c r="B280" s="4">
        <v>82</v>
      </c>
      <c r="C280" s="8">
        <v>8</v>
      </c>
      <c r="D280" s="5" t="s">
        <v>11</v>
      </c>
      <c r="E280" s="9">
        <v>1</v>
      </c>
      <c r="F280" s="5" t="s">
        <v>3</v>
      </c>
    </row>
    <row r="281" spans="1:6" ht="12.75">
      <c r="A281" s="3" t="s">
        <v>123</v>
      </c>
      <c r="B281" s="4">
        <v>100</v>
      </c>
      <c r="C281" s="8">
        <v>6.5</v>
      </c>
      <c r="D281" s="5" t="s">
        <v>11</v>
      </c>
      <c r="E281" s="9">
        <v>4.11</v>
      </c>
      <c r="F281" s="5" t="s">
        <v>3</v>
      </c>
    </row>
    <row r="282" spans="1:6" ht="12.75">
      <c r="A282" s="3" t="s">
        <v>441</v>
      </c>
      <c r="B282" s="4">
        <v>100</v>
      </c>
      <c r="C282" s="8">
        <v>8</v>
      </c>
      <c r="D282" s="5" t="s">
        <v>11</v>
      </c>
      <c r="E282" s="41">
        <v>2.07</v>
      </c>
      <c r="F282" s="5" t="s">
        <v>3</v>
      </c>
    </row>
    <row r="283" spans="1:6" ht="12.75">
      <c r="A283" s="3" t="s">
        <v>263</v>
      </c>
      <c r="B283" s="4">
        <v>52</v>
      </c>
      <c r="C283" s="8">
        <v>8</v>
      </c>
      <c r="D283" s="5" t="s">
        <v>11</v>
      </c>
      <c r="E283" s="9">
        <v>0.61</v>
      </c>
      <c r="F283" s="5" t="s">
        <v>3</v>
      </c>
    </row>
    <row r="284" spans="1:6" ht="12.75">
      <c r="A284" s="3" t="s">
        <v>124</v>
      </c>
      <c r="B284" s="4">
        <v>100</v>
      </c>
      <c r="C284" s="8">
        <v>8</v>
      </c>
      <c r="D284" s="5" t="s">
        <v>11</v>
      </c>
      <c r="E284" s="41">
        <v>0.6078260869565217</v>
      </c>
      <c r="F284" s="5" t="s">
        <v>3</v>
      </c>
    </row>
    <row r="285" spans="1:6" ht="12.75">
      <c r="A285" s="3" t="s">
        <v>264</v>
      </c>
      <c r="B285" s="4">
        <v>100</v>
      </c>
      <c r="C285" s="8">
        <v>8</v>
      </c>
      <c r="D285" s="5" t="s">
        <v>11</v>
      </c>
      <c r="E285" s="9">
        <v>0.61</v>
      </c>
      <c r="F285" s="5" t="s">
        <v>3</v>
      </c>
    </row>
    <row r="286" spans="1:6" ht="12.75">
      <c r="A286" s="3" t="s">
        <v>125</v>
      </c>
      <c r="B286" s="4">
        <v>100</v>
      </c>
      <c r="C286" s="8">
        <v>5</v>
      </c>
      <c r="D286" s="5" t="s">
        <v>11</v>
      </c>
      <c r="E286" s="9">
        <v>1</v>
      </c>
      <c r="F286" s="5" t="s">
        <v>3</v>
      </c>
    </row>
    <row r="287" spans="1:6" ht="12.75">
      <c r="A287" s="3" t="s">
        <v>428</v>
      </c>
      <c r="B287" s="4">
        <v>100</v>
      </c>
      <c r="C287" s="8">
        <v>5</v>
      </c>
      <c r="D287" s="5" t="s">
        <v>11</v>
      </c>
      <c r="E287" s="9">
        <v>1</v>
      </c>
      <c r="F287" s="5" t="s">
        <v>3</v>
      </c>
    </row>
    <row r="288" spans="1:6" ht="12.75">
      <c r="A288" s="3" t="s">
        <v>268</v>
      </c>
      <c r="B288" s="4">
        <v>100</v>
      </c>
      <c r="C288" s="8">
        <v>8</v>
      </c>
      <c r="D288" s="5" t="s">
        <v>11</v>
      </c>
      <c r="E288" s="9">
        <v>1.35</v>
      </c>
      <c r="F288" s="5" t="s">
        <v>3</v>
      </c>
    </row>
    <row r="289" spans="1:6" ht="12.75">
      <c r="A289" s="3" t="s">
        <v>312</v>
      </c>
      <c r="B289" s="4">
        <v>100</v>
      </c>
      <c r="C289" s="8">
        <v>8</v>
      </c>
      <c r="D289" s="5" t="s">
        <v>11</v>
      </c>
      <c r="E289" s="9">
        <v>0.84</v>
      </c>
      <c r="F289" s="5" t="s">
        <v>3</v>
      </c>
    </row>
    <row r="290" spans="1:6" ht="12.75">
      <c r="A290" s="3" t="s">
        <v>269</v>
      </c>
      <c r="B290" s="4">
        <v>100</v>
      </c>
      <c r="C290" s="8">
        <v>8</v>
      </c>
      <c r="D290" s="5" t="s">
        <v>11</v>
      </c>
      <c r="E290" s="9">
        <v>1.52</v>
      </c>
      <c r="F290" s="5" t="s">
        <v>3</v>
      </c>
    </row>
    <row r="291" spans="1:6" ht="12.75">
      <c r="A291" s="3" t="s">
        <v>266</v>
      </c>
      <c r="B291" s="4">
        <v>100</v>
      </c>
      <c r="C291" s="8">
        <v>8</v>
      </c>
      <c r="D291" s="5" t="s">
        <v>11</v>
      </c>
      <c r="E291" s="9">
        <v>1.34</v>
      </c>
      <c r="F291" s="5" t="s">
        <v>3</v>
      </c>
    </row>
    <row r="292" spans="1:6" ht="12.75">
      <c r="A292" s="3" t="s">
        <v>265</v>
      </c>
      <c r="B292" s="4">
        <v>100</v>
      </c>
      <c r="C292" s="8">
        <v>8</v>
      </c>
      <c r="D292" s="5" t="s">
        <v>11</v>
      </c>
      <c r="E292" s="9">
        <v>1.4</v>
      </c>
      <c r="F292" s="5" t="s">
        <v>3</v>
      </c>
    </row>
    <row r="293" spans="1:6" ht="12.75">
      <c r="A293" s="3" t="s">
        <v>267</v>
      </c>
      <c r="B293" s="4">
        <v>100</v>
      </c>
      <c r="C293" s="8">
        <v>8</v>
      </c>
      <c r="D293" s="5" t="s">
        <v>11</v>
      </c>
      <c r="E293" s="9">
        <v>1.41</v>
      </c>
      <c r="F293" s="5" t="s">
        <v>3</v>
      </c>
    </row>
    <row r="294" spans="1:6" ht="12.75">
      <c r="A294" s="3" t="s">
        <v>126</v>
      </c>
      <c r="B294" s="4">
        <v>100</v>
      </c>
      <c r="C294" s="8">
        <v>1</v>
      </c>
      <c r="D294" s="5" t="s">
        <v>11</v>
      </c>
      <c r="E294" s="9">
        <v>1</v>
      </c>
      <c r="F294" s="5" t="s">
        <v>3</v>
      </c>
    </row>
    <row r="295" spans="1:6" ht="12.75">
      <c r="A295" s="3" t="s">
        <v>311</v>
      </c>
      <c r="B295" s="4">
        <v>85</v>
      </c>
      <c r="C295" s="8">
        <v>8</v>
      </c>
      <c r="D295" s="5" t="s">
        <v>11</v>
      </c>
      <c r="E295" s="9">
        <v>0.38</v>
      </c>
      <c r="F295" s="5" t="s">
        <v>3</v>
      </c>
    </row>
    <row r="296" spans="1:6" ht="12.75">
      <c r="A296" s="3" t="s">
        <v>173</v>
      </c>
      <c r="B296" s="4">
        <v>85</v>
      </c>
      <c r="C296" s="8">
        <v>8</v>
      </c>
      <c r="D296" s="5" t="s">
        <v>11</v>
      </c>
      <c r="E296" s="9">
        <v>0.38</v>
      </c>
      <c r="F296" s="5" t="s">
        <v>3</v>
      </c>
    </row>
    <row r="297" spans="1:6" ht="12.75">
      <c r="A297" s="3" t="s">
        <v>127</v>
      </c>
      <c r="B297" s="4">
        <v>85</v>
      </c>
      <c r="C297" s="8">
        <v>8</v>
      </c>
      <c r="D297" s="5" t="s">
        <v>11</v>
      </c>
      <c r="E297" s="9">
        <v>1</v>
      </c>
      <c r="F297" s="5" t="s">
        <v>3</v>
      </c>
    </row>
    <row r="298" spans="1:6" ht="12.75">
      <c r="A298" s="3" t="s">
        <v>333</v>
      </c>
      <c r="B298" s="4">
        <v>100</v>
      </c>
      <c r="C298" s="8">
        <v>8</v>
      </c>
      <c r="D298" s="5" t="s">
        <v>11</v>
      </c>
      <c r="E298" s="9">
        <v>0.63</v>
      </c>
      <c r="F298" s="5" t="s">
        <v>3</v>
      </c>
    </row>
    <row r="299" spans="1:6" ht="12.75">
      <c r="A299" s="3" t="s">
        <v>334</v>
      </c>
      <c r="B299" s="4">
        <v>100</v>
      </c>
      <c r="C299" s="8">
        <v>8</v>
      </c>
      <c r="D299" s="5" t="s">
        <v>11</v>
      </c>
      <c r="E299" s="42">
        <v>0.58</v>
      </c>
      <c r="F299" s="5" t="s">
        <v>3</v>
      </c>
    </row>
    <row r="300" spans="1:6" ht="12.75">
      <c r="A300" s="3" t="s">
        <v>275</v>
      </c>
      <c r="B300" s="4">
        <v>85</v>
      </c>
      <c r="C300" s="8">
        <v>8</v>
      </c>
      <c r="D300" s="5" t="s">
        <v>11</v>
      </c>
      <c r="E300" s="42">
        <v>0.38</v>
      </c>
      <c r="F300" s="5" t="s">
        <v>3</v>
      </c>
    </row>
    <row r="301" spans="1:6" ht="12.75">
      <c r="A301" s="3" t="s">
        <v>174</v>
      </c>
      <c r="B301" s="4">
        <v>81</v>
      </c>
      <c r="C301" s="8">
        <v>8</v>
      </c>
      <c r="D301" s="5" t="s">
        <v>11</v>
      </c>
      <c r="E301" s="9">
        <v>0.36</v>
      </c>
      <c r="F301" s="5" t="s">
        <v>3</v>
      </c>
    </row>
    <row r="302" spans="1:6" ht="12.75">
      <c r="A302" s="3" t="s">
        <v>274</v>
      </c>
      <c r="B302" s="4">
        <v>81</v>
      </c>
      <c r="C302" s="8">
        <v>8</v>
      </c>
      <c r="D302" s="5" t="s">
        <v>11</v>
      </c>
      <c r="E302" s="9">
        <v>0.36</v>
      </c>
      <c r="F302" s="5" t="s">
        <v>3</v>
      </c>
    </row>
    <row r="303" spans="1:6" ht="12.75">
      <c r="A303" s="3" t="s">
        <v>172</v>
      </c>
      <c r="B303" s="4">
        <v>80</v>
      </c>
      <c r="C303" s="8">
        <v>8</v>
      </c>
      <c r="D303" s="5" t="s">
        <v>11</v>
      </c>
      <c r="E303" s="9">
        <v>0.63</v>
      </c>
      <c r="F303" s="5" t="s">
        <v>3</v>
      </c>
    </row>
    <row r="304" spans="1:6" ht="12.75">
      <c r="A304" s="3" t="s">
        <v>271</v>
      </c>
      <c r="B304" s="4">
        <v>85</v>
      </c>
      <c r="C304" s="8">
        <v>8</v>
      </c>
      <c r="D304" s="5" t="s">
        <v>11</v>
      </c>
      <c r="E304" s="41">
        <v>0.608125</v>
      </c>
      <c r="F304" s="5" t="s">
        <v>3</v>
      </c>
    </row>
    <row r="305" spans="1:6" ht="12.75">
      <c r="A305" s="3" t="s">
        <v>272</v>
      </c>
      <c r="B305" s="4">
        <v>100</v>
      </c>
      <c r="C305" s="8">
        <v>8</v>
      </c>
      <c r="D305" s="5" t="s">
        <v>11</v>
      </c>
      <c r="E305" s="41">
        <v>0.379375</v>
      </c>
      <c r="F305" s="5" t="s">
        <v>3</v>
      </c>
    </row>
    <row r="306" spans="1:6" ht="12.75">
      <c r="A306" s="3" t="s">
        <v>273</v>
      </c>
      <c r="B306" s="4">
        <v>100</v>
      </c>
      <c r="C306" s="8">
        <v>8</v>
      </c>
      <c r="D306" s="5" t="s">
        <v>11</v>
      </c>
      <c r="E306" s="41">
        <v>0.31</v>
      </c>
      <c r="F306" s="5" t="s">
        <v>3</v>
      </c>
    </row>
    <row r="307" spans="1:6" ht="12.75">
      <c r="A307" s="3" t="s">
        <v>270</v>
      </c>
      <c r="B307" s="4">
        <v>100</v>
      </c>
      <c r="C307" s="8">
        <v>8</v>
      </c>
      <c r="D307" s="5" t="s">
        <v>11</v>
      </c>
      <c r="E307" s="41">
        <v>0.3834375</v>
      </c>
      <c r="F307" s="5" t="s">
        <v>3</v>
      </c>
    </row>
    <row r="308" spans="1:6" ht="12.75">
      <c r="A308" s="3" t="s">
        <v>128</v>
      </c>
      <c r="B308" s="4">
        <v>100</v>
      </c>
      <c r="C308" s="8">
        <v>5</v>
      </c>
      <c r="D308" s="5" t="s">
        <v>11</v>
      </c>
      <c r="E308" s="9">
        <v>1</v>
      </c>
      <c r="F308" s="5" t="s">
        <v>3</v>
      </c>
    </row>
    <row r="309" spans="1:6" ht="12.75">
      <c r="A309" s="3" t="s">
        <v>129</v>
      </c>
      <c r="B309" s="4">
        <v>100</v>
      </c>
      <c r="C309" s="8">
        <v>6.5</v>
      </c>
      <c r="D309" s="5" t="s">
        <v>11</v>
      </c>
      <c r="E309" s="9">
        <v>1</v>
      </c>
      <c r="F309" s="5" t="s">
        <v>3</v>
      </c>
    </row>
    <row r="310" spans="1:6" ht="12.75">
      <c r="A310" s="3" t="s">
        <v>295</v>
      </c>
      <c r="B310" s="4">
        <v>100</v>
      </c>
      <c r="C310" s="8">
        <v>8</v>
      </c>
      <c r="D310" s="5" t="s">
        <v>11</v>
      </c>
      <c r="E310" s="41">
        <v>1.8809999999999998</v>
      </c>
      <c r="F310" s="5" t="s">
        <v>3</v>
      </c>
    </row>
    <row r="311" spans="1:6" ht="12.75">
      <c r="A311" s="3" t="s">
        <v>296</v>
      </c>
      <c r="B311" s="4">
        <v>100</v>
      </c>
      <c r="C311" s="8">
        <v>8</v>
      </c>
      <c r="D311" s="5" t="s">
        <v>11</v>
      </c>
      <c r="E311" s="41">
        <v>1.8809999999999998</v>
      </c>
      <c r="F311" s="5" t="s">
        <v>3</v>
      </c>
    </row>
    <row r="312" spans="1:6" ht="12.75">
      <c r="A312" s="3" t="s">
        <v>130</v>
      </c>
      <c r="B312" s="4">
        <v>67</v>
      </c>
      <c r="C312" s="8">
        <v>6.5</v>
      </c>
      <c r="D312" s="5" t="s">
        <v>11</v>
      </c>
      <c r="E312" s="9">
        <v>1.04</v>
      </c>
      <c r="F312" s="5" t="s">
        <v>3</v>
      </c>
    </row>
    <row r="313" spans="1:6" ht="12.75">
      <c r="A313" s="3" t="s">
        <v>191</v>
      </c>
      <c r="B313" s="4">
        <v>85</v>
      </c>
      <c r="C313" s="8">
        <v>8</v>
      </c>
      <c r="D313" s="5" t="s">
        <v>11</v>
      </c>
      <c r="E313" s="9">
        <v>2.13</v>
      </c>
      <c r="F313" s="5" t="s">
        <v>3</v>
      </c>
    </row>
    <row r="314" spans="1:6" ht="12.75">
      <c r="A314" s="3" t="s">
        <v>131</v>
      </c>
      <c r="B314" s="4">
        <v>100</v>
      </c>
      <c r="C314" s="8">
        <v>5.333</v>
      </c>
      <c r="D314" s="5" t="s">
        <v>11</v>
      </c>
      <c r="E314" s="9">
        <v>1.9</v>
      </c>
      <c r="F314" s="5" t="s">
        <v>3</v>
      </c>
    </row>
    <row r="315" spans="1:6" ht="12.75">
      <c r="A315" s="3" t="s">
        <v>132</v>
      </c>
      <c r="B315" s="4">
        <v>100</v>
      </c>
      <c r="C315" s="8">
        <v>7</v>
      </c>
      <c r="D315" s="5" t="s">
        <v>11</v>
      </c>
      <c r="E315" s="9">
        <v>1.9</v>
      </c>
      <c r="F315" s="5" t="s">
        <v>3</v>
      </c>
    </row>
    <row r="316" spans="1:6" ht="12.75">
      <c r="A316" s="3" t="s">
        <v>252</v>
      </c>
      <c r="B316" s="4">
        <v>97</v>
      </c>
      <c r="C316" s="8">
        <v>4.75</v>
      </c>
      <c r="D316" s="5" t="s">
        <v>11</v>
      </c>
      <c r="E316" s="9">
        <v>1.62</v>
      </c>
      <c r="F316" s="5" t="s">
        <v>3</v>
      </c>
    </row>
    <row r="317" spans="1:6" ht="12.75">
      <c r="A317" s="3" t="s">
        <v>348</v>
      </c>
      <c r="B317" s="4">
        <v>100</v>
      </c>
      <c r="C317" s="8">
        <v>8</v>
      </c>
      <c r="D317" s="5" t="s">
        <v>11</v>
      </c>
      <c r="E317" s="9">
        <v>1</v>
      </c>
      <c r="F317" s="5" t="s">
        <v>3</v>
      </c>
    </row>
    <row r="318" spans="1:6" ht="12.75">
      <c r="A318" s="3" t="s">
        <v>343</v>
      </c>
      <c r="B318" s="4">
        <v>82</v>
      </c>
      <c r="C318" s="8">
        <v>13</v>
      </c>
      <c r="D318" s="5" t="s">
        <v>11</v>
      </c>
      <c r="E318" s="9">
        <v>6</v>
      </c>
      <c r="F318" s="5" t="s">
        <v>3</v>
      </c>
    </row>
    <row r="319" spans="1:6" ht="12.75">
      <c r="A319" s="3" t="s">
        <v>133</v>
      </c>
      <c r="B319" s="4">
        <v>86</v>
      </c>
      <c r="C319" s="8">
        <v>6.5</v>
      </c>
      <c r="D319" s="5" t="s">
        <v>11</v>
      </c>
      <c r="E319" s="9">
        <v>1</v>
      </c>
      <c r="F319" s="5" t="s">
        <v>3</v>
      </c>
    </row>
    <row r="320" spans="1:6" ht="12.75">
      <c r="A320" s="3" t="s">
        <v>134</v>
      </c>
      <c r="B320" s="4">
        <v>86</v>
      </c>
      <c r="C320" s="8">
        <v>4</v>
      </c>
      <c r="D320" s="5" t="s">
        <v>11</v>
      </c>
      <c r="E320" s="9">
        <v>1</v>
      </c>
      <c r="F320" s="5" t="s">
        <v>3</v>
      </c>
    </row>
    <row r="321" spans="1:6" ht="12.75">
      <c r="A321" s="3" t="s">
        <v>298</v>
      </c>
      <c r="B321" s="4">
        <v>100</v>
      </c>
      <c r="C321" s="8">
        <v>8</v>
      </c>
      <c r="D321" s="5" t="s">
        <v>11</v>
      </c>
      <c r="E321" s="9">
        <v>0.27</v>
      </c>
      <c r="F321" s="5" t="s">
        <v>3</v>
      </c>
    </row>
    <row r="322" spans="1:6" ht="12.75">
      <c r="A322" s="3" t="s">
        <v>135</v>
      </c>
      <c r="B322" s="4">
        <v>100</v>
      </c>
      <c r="C322" s="8">
        <v>8.5</v>
      </c>
      <c r="D322" s="5" t="s">
        <v>11</v>
      </c>
      <c r="E322" s="9">
        <v>1</v>
      </c>
      <c r="F322" s="5" t="s">
        <v>3</v>
      </c>
    </row>
    <row r="323" spans="1:6" ht="12.75">
      <c r="A323" s="3" t="s">
        <v>136</v>
      </c>
      <c r="B323" s="4">
        <v>100</v>
      </c>
      <c r="C323" s="8">
        <v>0.6</v>
      </c>
      <c r="D323" s="5" t="s">
        <v>11</v>
      </c>
      <c r="E323" s="9">
        <v>1</v>
      </c>
      <c r="F323" s="5" t="s">
        <v>3</v>
      </c>
    </row>
    <row r="324" spans="1:6" ht="12.75">
      <c r="A324" s="3" t="s">
        <v>297</v>
      </c>
      <c r="B324" s="4">
        <v>100</v>
      </c>
      <c r="C324" s="8">
        <v>8</v>
      </c>
      <c r="D324" s="5" t="s">
        <v>11</v>
      </c>
      <c r="E324" s="9">
        <v>0.14</v>
      </c>
      <c r="F324" s="5" t="s">
        <v>3</v>
      </c>
    </row>
    <row r="325" spans="1:6" ht="12.75">
      <c r="A325" s="3" t="s">
        <v>137</v>
      </c>
      <c r="B325" s="4">
        <v>100</v>
      </c>
      <c r="C325" s="8">
        <v>8</v>
      </c>
      <c r="D325" s="5" t="s">
        <v>11</v>
      </c>
      <c r="E325" s="9">
        <v>1</v>
      </c>
      <c r="F325" s="5" t="s">
        <v>3</v>
      </c>
    </row>
    <row r="326" spans="1:6" ht="12.75">
      <c r="A326" s="3" t="s">
        <v>396</v>
      </c>
      <c r="B326" s="4">
        <v>100</v>
      </c>
      <c r="C326" s="8">
        <v>4</v>
      </c>
      <c r="D326" s="5" t="s">
        <v>11</v>
      </c>
      <c r="E326" s="42">
        <v>2.96</v>
      </c>
      <c r="F326" s="5" t="s">
        <v>3</v>
      </c>
    </row>
    <row r="327" spans="1:6" ht="12.75">
      <c r="A327" s="3" t="s">
        <v>138</v>
      </c>
      <c r="B327" s="4">
        <v>85</v>
      </c>
      <c r="C327" s="8">
        <v>4.75</v>
      </c>
      <c r="D327" s="5" t="s">
        <v>11</v>
      </c>
      <c r="E327" s="9">
        <v>1</v>
      </c>
      <c r="F327" s="5" t="s">
        <v>3</v>
      </c>
    </row>
    <row r="328" spans="1:6" ht="12.75">
      <c r="A328" s="3" t="s">
        <v>139</v>
      </c>
      <c r="B328" s="4">
        <v>100</v>
      </c>
      <c r="C328" s="8">
        <v>2</v>
      </c>
      <c r="D328" s="5" t="s">
        <v>11</v>
      </c>
      <c r="E328" s="9">
        <v>10.64</v>
      </c>
      <c r="F328" s="5" t="s">
        <v>3</v>
      </c>
    </row>
    <row r="329" spans="1:6" ht="12.75">
      <c r="A329" s="3" t="s">
        <v>140</v>
      </c>
      <c r="B329" s="4">
        <v>100</v>
      </c>
      <c r="C329" s="8">
        <v>8</v>
      </c>
      <c r="D329" s="5" t="s">
        <v>11</v>
      </c>
      <c r="E329" s="9">
        <v>1</v>
      </c>
      <c r="F329" s="5" t="s">
        <v>3</v>
      </c>
    </row>
    <row r="330" spans="1:6" ht="12.75">
      <c r="A330" s="3" t="s">
        <v>141</v>
      </c>
      <c r="B330" s="4">
        <v>100</v>
      </c>
      <c r="C330" s="8">
        <v>8</v>
      </c>
      <c r="D330" s="5" t="s">
        <v>11</v>
      </c>
      <c r="E330" s="9">
        <v>1</v>
      </c>
      <c r="F330" s="5" t="s">
        <v>3</v>
      </c>
    </row>
    <row r="331" spans="1:6" ht="12.75">
      <c r="A331" s="3" t="s">
        <v>277</v>
      </c>
      <c r="B331" s="4">
        <v>100</v>
      </c>
      <c r="C331" s="8">
        <v>8</v>
      </c>
      <c r="D331" s="5" t="s">
        <v>11</v>
      </c>
      <c r="E331" s="9">
        <v>1.36</v>
      </c>
      <c r="F331" s="5" t="s">
        <v>3</v>
      </c>
    </row>
    <row r="332" spans="1:6" ht="12.75">
      <c r="A332" s="3" t="s">
        <v>276</v>
      </c>
      <c r="B332" s="4">
        <v>100</v>
      </c>
      <c r="C332" s="8">
        <v>8</v>
      </c>
      <c r="D332" s="5" t="s">
        <v>11</v>
      </c>
      <c r="E332" s="9">
        <v>1.37</v>
      </c>
      <c r="F332" s="5" t="s">
        <v>3</v>
      </c>
    </row>
    <row r="333" spans="1:6" ht="12.75">
      <c r="A333" s="3" t="s">
        <v>439</v>
      </c>
      <c r="B333" s="4">
        <v>100</v>
      </c>
      <c r="C333" s="8">
        <v>8</v>
      </c>
      <c r="D333" s="5" t="s">
        <v>11</v>
      </c>
      <c r="E333" s="41">
        <v>1.3571428571428572</v>
      </c>
      <c r="F333" s="5" t="s">
        <v>3</v>
      </c>
    </row>
    <row r="334" spans="1:6" ht="12.75">
      <c r="A334" s="3" t="s">
        <v>278</v>
      </c>
      <c r="B334" s="4">
        <v>100</v>
      </c>
      <c r="C334" s="8">
        <v>8</v>
      </c>
      <c r="D334" s="5" t="s">
        <v>11</v>
      </c>
      <c r="E334" s="9">
        <v>0.31</v>
      </c>
      <c r="F334" s="5" t="s">
        <v>3</v>
      </c>
    </row>
    <row r="335" spans="1:6" ht="12.75">
      <c r="A335" s="3" t="s">
        <v>16</v>
      </c>
      <c r="B335" s="4">
        <v>100</v>
      </c>
      <c r="C335" s="8">
        <v>10.666</v>
      </c>
      <c r="D335" s="5" t="s">
        <v>11</v>
      </c>
      <c r="E335" s="9">
        <v>0.43</v>
      </c>
      <c r="F335" s="5" t="s">
        <v>3</v>
      </c>
    </row>
    <row r="336" spans="1:6" ht="12.75">
      <c r="A336" s="3" t="s">
        <v>142</v>
      </c>
      <c r="B336" s="4">
        <v>100</v>
      </c>
      <c r="C336" s="8">
        <v>5.333</v>
      </c>
      <c r="D336" s="5" t="s">
        <v>11</v>
      </c>
      <c r="E336" s="9">
        <v>1</v>
      </c>
      <c r="F336" s="5" t="s">
        <v>3</v>
      </c>
    </row>
    <row r="337" spans="1:6" ht="12.75">
      <c r="A337" s="3" t="s">
        <v>143</v>
      </c>
      <c r="B337" s="4">
        <v>100</v>
      </c>
      <c r="C337" s="8">
        <v>5.375</v>
      </c>
      <c r="D337" s="5" t="s">
        <v>11</v>
      </c>
      <c r="E337" s="9">
        <v>1</v>
      </c>
      <c r="F337" s="5" t="s">
        <v>3</v>
      </c>
    </row>
    <row r="338" spans="1:6" ht="12.75">
      <c r="A338" s="3" t="s">
        <v>144</v>
      </c>
      <c r="B338" s="4">
        <v>89</v>
      </c>
      <c r="C338" s="8">
        <v>6.4</v>
      </c>
      <c r="D338" s="5" t="s">
        <v>11</v>
      </c>
      <c r="E338" s="9">
        <v>20.4</v>
      </c>
      <c r="F338" s="5" t="s">
        <v>3</v>
      </c>
    </row>
    <row r="339" spans="1:6" ht="12.75">
      <c r="A339" s="3" t="s">
        <v>145</v>
      </c>
      <c r="B339" s="4">
        <v>100</v>
      </c>
      <c r="C339" s="8">
        <v>7</v>
      </c>
      <c r="D339" s="5" t="s">
        <v>11</v>
      </c>
      <c r="E339" s="9">
        <v>0.62</v>
      </c>
      <c r="F339" s="5" t="s">
        <v>3</v>
      </c>
    </row>
    <row r="340" spans="1:6" ht="12.75">
      <c r="A340" s="3" t="s">
        <v>146</v>
      </c>
      <c r="B340" s="4">
        <v>100</v>
      </c>
      <c r="C340" s="8">
        <v>6.4</v>
      </c>
      <c r="D340" s="5" t="s">
        <v>11</v>
      </c>
      <c r="E340" s="9">
        <v>1</v>
      </c>
      <c r="F340" s="5" t="s">
        <v>3</v>
      </c>
    </row>
    <row r="341" spans="1:6" ht="12.75">
      <c r="A341" s="3" t="s">
        <v>147</v>
      </c>
      <c r="B341" s="4">
        <v>100</v>
      </c>
      <c r="C341" s="8">
        <v>7</v>
      </c>
      <c r="D341" s="5" t="s">
        <v>11</v>
      </c>
      <c r="E341" s="9">
        <v>1</v>
      </c>
      <c r="F341" s="5" t="s">
        <v>3</v>
      </c>
    </row>
    <row r="342" spans="1:6" ht="12.75">
      <c r="A342" s="3" t="s">
        <v>299</v>
      </c>
      <c r="B342" s="4">
        <v>100</v>
      </c>
      <c r="C342" s="8">
        <v>8</v>
      </c>
      <c r="D342" s="5" t="s">
        <v>11</v>
      </c>
      <c r="E342" s="9">
        <v>0.25</v>
      </c>
      <c r="F342" s="5" t="s">
        <v>3</v>
      </c>
    </row>
    <row r="343" spans="1:6" ht="12.75">
      <c r="A343" s="3" t="s">
        <v>279</v>
      </c>
      <c r="B343" s="4">
        <v>100</v>
      </c>
      <c r="C343" s="8">
        <v>8</v>
      </c>
      <c r="D343" s="5" t="s">
        <v>11</v>
      </c>
      <c r="E343" s="9">
        <v>0.22</v>
      </c>
      <c r="F343" s="5" t="s">
        <v>3</v>
      </c>
    </row>
    <row r="344" spans="1:6" ht="12.75">
      <c r="A344" s="3" t="s">
        <v>395</v>
      </c>
      <c r="B344" s="4">
        <v>74</v>
      </c>
      <c r="C344" s="8">
        <v>3.75</v>
      </c>
      <c r="D344" s="5" t="s">
        <v>11</v>
      </c>
      <c r="E344" s="9">
        <v>21.07</v>
      </c>
      <c r="F344" s="5" t="s">
        <v>3</v>
      </c>
    </row>
    <row r="345" spans="1:6" ht="12.75">
      <c r="A345" s="3" t="s">
        <v>148</v>
      </c>
      <c r="B345" s="4">
        <v>74</v>
      </c>
      <c r="C345" s="8">
        <v>3.75</v>
      </c>
      <c r="D345" s="5" t="s">
        <v>11</v>
      </c>
      <c r="E345" s="9">
        <v>1</v>
      </c>
      <c r="F345" s="5" t="s">
        <v>3</v>
      </c>
    </row>
    <row r="346" spans="1:6" ht="12.75">
      <c r="A346" s="3" t="s">
        <v>149</v>
      </c>
      <c r="B346" s="4">
        <v>74</v>
      </c>
      <c r="C346" s="8">
        <v>3.75</v>
      </c>
      <c r="D346" s="5" t="s">
        <v>11</v>
      </c>
      <c r="E346" s="9">
        <v>1.5</v>
      </c>
      <c r="F346" s="5" t="s">
        <v>3</v>
      </c>
    </row>
    <row r="347" spans="1:6" ht="12.75">
      <c r="A347" s="3" t="s">
        <v>171</v>
      </c>
      <c r="B347" s="4">
        <v>78</v>
      </c>
      <c r="C347" s="8">
        <v>8</v>
      </c>
      <c r="D347" s="5" t="s">
        <v>11</v>
      </c>
      <c r="E347" s="9">
        <v>3.57</v>
      </c>
      <c r="F347" s="5" t="s">
        <v>3</v>
      </c>
    </row>
    <row r="348" spans="1:6" ht="12.75">
      <c r="A348" s="3" t="s">
        <v>170</v>
      </c>
      <c r="B348" s="4">
        <v>52</v>
      </c>
      <c r="C348" s="8">
        <v>8</v>
      </c>
      <c r="D348" s="5" t="s">
        <v>11</v>
      </c>
      <c r="E348" s="9">
        <v>1.1</v>
      </c>
      <c r="F348" s="5" t="s">
        <v>3</v>
      </c>
    </row>
    <row r="349" spans="1:6" ht="12.75">
      <c r="A349" s="3" t="s">
        <v>169</v>
      </c>
      <c r="B349" s="4">
        <v>66</v>
      </c>
      <c r="C349" s="8">
        <v>8</v>
      </c>
      <c r="D349" s="5" t="s">
        <v>11</v>
      </c>
      <c r="E349" s="9">
        <v>1</v>
      </c>
      <c r="F349" s="5" t="s">
        <v>3</v>
      </c>
    </row>
    <row r="350" spans="1:6" ht="12.75">
      <c r="A350" s="3" t="s">
        <v>168</v>
      </c>
      <c r="B350" s="4">
        <v>95</v>
      </c>
      <c r="C350" s="8">
        <v>8</v>
      </c>
      <c r="D350" s="5" t="s">
        <v>11</v>
      </c>
      <c r="E350" s="9">
        <v>1</v>
      </c>
      <c r="F350" s="5" t="s">
        <v>3</v>
      </c>
    </row>
    <row r="351" spans="1:6" ht="12.75">
      <c r="A351" s="3" t="s">
        <v>167</v>
      </c>
      <c r="B351" s="4">
        <v>95</v>
      </c>
      <c r="C351" s="8">
        <v>8</v>
      </c>
      <c r="D351" s="5" t="s">
        <v>11</v>
      </c>
      <c r="E351" s="9">
        <v>1</v>
      </c>
      <c r="F351" s="5" t="s">
        <v>3</v>
      </c>
    </row>
    <row r="352" spans="1:6" ht="12.75">
      <c r="A352" s="3" t="s">
        <v>150</v>
      </c>
      <c r="B352" s="4">
        <v>87</v>
      </c>
      <c r="C352" s="8">
        <v>8</v>
      </c>
      <c r="D352" s="5" t="s">
        <v>11</v>
      </c>
      <c r="E352" s="9">
        <v>3.31</v>
      </c>
      <c r="F352" s="5" t="s">
        <v>3</v>
      </c>
    </row>
    <row r="353" spans="1:6" ht="12.75">
      <c r="A353" s="3" t="s">
        <v>280</v>
      </c>
      <c r="B353" s="4">
        <v>100</v>
      </c>
      <c r="C353" s="8">
        <v>7</v>
      </c>
      <c r="D353" s="5" t="s">
        <v>11</v>
      </c>
      <c r="E353" s="9">
        <v>0.59</v>
      </c>
      <c r="F353" s="5" t="s">
        <v>3</v>
      </c>
    </row>
    <row r="354" spans="1:6" ht="12.75">
      <c r="A354" s="3" t="s">
        <v>151</v>
      </c>
      <c r="B354" s="4">
        <v>100</v>
      </c>
      <c r="C354" s="8">
        <v>4.5</v>
      </c>
      <c r="D354" s="5" t="s">
        <v>11</v>
      </c>
      <c r="E354" s="9">
        <v>1</v>
      </c>
      <c r="F354" s="5" t="s">
        <v>3</v>
      </c>
    </row>
    <row r="355" spans="1:6" ht="12.75">
      <c r="A355" s="3" t="s">
        <v>152</v>
      </c>
      <c r="B355" s="4">
        <v>100</v>
      </c>
      <c r="C355" s="8">
        <v>5.333</v>
      </c>
      <c r="D355" s="5" t="s">
        <v>11</v>
      </c>
      <c r="E355" s="9">
        <v>0.53</v>
      </c>
      <c r="F355" s="5" t="s">
        <v>3</v>
      </c>
    </row>
    <row r="356" spans="1:6" ht="12.75">
      <c r="A356" s="3" t="s">
        <v>153</v>
      </c>
      <c r="B356" s="4">
        <v>100</v>
      </c>
      <c r="C356" s="8">
        <v>8</v>
      </c>
      <c r="D356" s="5" t="s">
        <v>11</v>
      </c>
      <c r="E356" s="9">
        <v>0.74</v>
      </c>
      <c r="F356" s="5" t="s">
        <v>3</v>
      </c>
    </row>
    <row r="357" spans="1:6" ht="12.75">
      <c r="A357" s="3" t="s">
        <v>154</v>
      </c>
      <c r="B357" s="4">
        <v>100</v>
      </c>
      <c r="C357" s="8">
        <v>8</v>
      </c>
      <c r="D357" s="5" t="s">
        <v>11</v>
      </c>
      <c r="E357" s="9">
        <v>0.54</v>
      </c>
      <c r="F357" s="5" t="s">
        <v>3</v>
      </c>
    </row>
    <row r="358" spans="1:6" ht="12.75">
      <c r="A358" s="3" t="s">
        <v>155</v>
      </c>
      <c r="B358" s="4">
        <v>100</v>
      </c>
      <c r="C358" s="8">
        <v>8</v>
      </c>
      <c r="D358" s="5" t="s">
        <v>11</v>
      </c>
      <c r="E358" s="9">
        <v>0.6</v>
      </c>
      <c r="F358" s="5" t="s">
        <v>3</v>
      </c>
    </row>
    <row r="359" spans="1:6" ht="12.75">
      <c r="A359" s="3" t="s">
        <v>310</v>
      </c>
      <c r="B359" s="4">
        <v>100</v>
      </c>
      <c r="C359" s="8">
        <v>8</v>
      </c>
      <c r="D359" s="5" t="s">
        <v>11</v>
      </c>
      <c r="E359" s="9">
        <v>1.33</v>
      </c>
      <c r="F359" s="5" t="s">
        <v>3</v>
      </c>
    </row>
    <row r="360" spans="1:6" ht="12.75">
      <c r="A360" s="3" t="s">
        <v>303</v>
      </c>
      <c r="B360" s="4">
        <v>100</v>
      </c>
      <c r="C360" s="8">
        <v>8</v>
      </c>
      <c r="D360" s="5" t="s">
        <v>11</v>
      </c>
      <c r="E360" s="9">
        <v>0.29</v>
      </c>
      <c r="F360" s="5" t="s">
        <v>3</v>
      </c>
    </row>
    <row r="361" spans="1:6" ht="12.75">
      <c r="A361" s="3" t="s">
        <v>304</v>
      </c>
      <c r="B361" s="4">
        <v>100</v>
      </c>
      <c r="C361" s="8">
        <v>8</v>
      </c>
      <c r="D361" s="5" t="s">
        <v>11</v>
      </c>
      <c r="E361" s="9">
        <v>1.59</v>
      </c>
      <c r="F361" s="5" t="s">
        <v>3</v>
      </c>
    </row>
    <row r="362" spans="1:6" ht="12.75">
      <c r="A362" s="3" t="s">
        <v>156</v>
      </c>
      <c r="B362" s="4">
        <v>100</v>
      </c>
      <c r="C362" s="8">
        <v>8</v>
      </c>
      <c r="D362" s="5" t="s">
        <v>11</v>
      </c>
      <c r="E362" s="9">
        <v>1</v>
      </c>
      <c r="F362" s="5" t="s">
        <v>3</v>
      </c>
    </row>
    <row r="363" spans="1:6" ht="12.75">
      <c r="A363" s="3" t="s">
        <v>157</v>
      </c>
      <c r="B363" s="4">
        <v>100</v>
      </c>
      <c r="C363" s="8">
        <v>5.333</v>
      </c>
      <c r="D363" s="5" t="s">
        <v>11</v>
      </c>
      <c r="E363" s="9">
        <v>1</v>
      </c>
      <c r="F363" s="5" t="s">
        <v>3</v>
      </c>
    </row>
    <row r="364" spans="1:6" ht="12.75">
      <c r="A364" s="3" t="s">
        <v>158</v>
      </c>
      <c r="B364" s="4">
        <v>100</v>
      </c>
      <c r="C364" s="8">
        <v>2</v>
      </c>
      <c r="D364" s="5" t="s">
        <v>11</v>
      </c>
      <c r="E364" s="9">
        <v>1</v>
      </c>
      <c r="F364" s="5" t="s">
        <v>3</v>
      </c>
    </row>
    <row r="365" spans="1:6" ht="12.75">
      <c r="A365" s="3" t="s">
        <v>159</v>
      </c>
      <c r="B365" s="4">
        <v>100</v>
      </c>
      <c r="C365" s="8">
        <v>2.667</v>
      </c>
      <c r="D365" s="5" t="s">
        <v>11</v>
      </c>
      <c r="E365" s="9">
        <v>1</v>
      </c>
      <c r="F365" s="5" t="s">
        <v>3</v>
      </c>
    </row>
    <row r="366" spans="1:6" ht="12.75">
      <c r="A366" s="3" t="s">
        <v>397</v>
      </c>
      <c r="B366" s="4">
        <v>100</v>
      </c>
      <c r="C366" s="8">
        <v>4</v>
      </c>
      <c r="D366" s="5" t="s">
        <v>11</v>
      </c>
      <c r="E366" s="42">
        <v>0.89</v>
      </c>
      <c r="F366" s="5" t="s">
        <v>3</v>
      </c>
    </row>
    <row r="367" spans="1:6" ht="12.75">
      <c r="A367" s="3" t="s">
        <v>281</v>
      </c>
      <c r="B367" s="4">
        <v>100</v>
      </c>
      <c r="C367" s="8">
        <v>8</v>
      </c>
      <c r="D367" s="5" t="s">
        <v>11</v>
      </c>
      <c r="E367" s="9">
        <v>0.35</v>
      </c>
      <c r="F367" s="5" t="s">
        <v>3</v>
      </c>
    </row>
    <row r="368" spans="1:6" ht="12.75">
      <c r="A368" s="3" t="s">
        <v>282</v>
      </c>
      <c r="B368" s="4">
        <v>100</v>
      </c>
      <c r="C368" s="8">
        <v>8</v>
      </c>
      <c r="D368" s="5" t="s">
        <v>11</v>
      </c>
      <c r="E368" s="9">
        <v>0.21</v>
      </c>
      <c r="F368" s="5" t="s">
        <v>3</v>
      </c>
    </row>
    <row r="369" spans="1:6" ht="12.75">
      <c r="A369" s="3" t="s">
        <v>160</v>
      </c>
      <c r="B369" s="4">
        <v>100</v>
      </c>
      <c r="C369" s="8">
        <v>8</v>
      </c>
      <c r="D369" s="5" t="s">
        <v>11</v>
      </c>
      <c r="E369" s="9">
        <v>1</v>
      </c>
      <c r="F369" s="5" t="s">
        <v>3</v>
      </c>
    </row>
    <row r="370" spans="1:6" ht="12.75">
      <c r="A370" s="3" t="s">
        <v>393</v>
      </c>
      <c r="B370" s="4">
        <v>100</v>
      </c>
      <c r="C370" s="8">
        <v>7</v>
      </c>
      <c r="D370" s="5" t="s">
        <v>11</v>
      </c>
      <c r="E370" s="42">
        <v>18.6</v>
      </c>
      <c r="F370" s="5" t="s">
        <v>3</v>
      </c>
    </row>
    <row r="371" spans="1:6" ht="12.75">
      <c r="A371" s="3" t="s">
        <v>283</v>
      </c>
      <c r="B371" s="4">
        <v>100</v>
      </c>
      <c r="C371" s="7">
        <v>8</v>
      </c>
      <c r="D371" s="5" t="s">
        <v>11</v>
      </c>
      <c r="E371" s="9">
        <v>0.27</v>
      </c>
      <c r="F371" s="5" t="s">
        <v>3</v>
      </c>
    </row>
    <row r="372" spans="1:6" ht="12.75">
      <c r="A372" s="3" t="s">
        <v>161</v>
      </c>
      <c r="B372" s="4">
        <v>100</v>
      </c>
      <c r="C372" s="8">
        <v>7</v>
      </c>
      <c r="D372" s="5" t="s">
        <v>11</v>
      </c>
      <c r="E372" s="9">
        <v>1</v>
      </c>
      <c r="F372" s="5" t="s">
        <v>3</v>
      </c>
    </row>
    <row r="373" spans="1:6" ht="12.75">
      <c r="A373" s="3" t="s">
        <v>392</v>
      </c>
      <c r="B373" s="4">
        <v>100</v>
      </c>
      <c r="C373" s="8">
        <v>7</v>
      </c>
      <c r="D373" s="5" t="s">
        <v>11</v>
      </c>
      <c r="E373" s="42">
        <v>1.28</v>
      </c>
      <c r="F373" s="5" t="s">
        <v>3</v>
      </c>
    </row>
    <row r="374" spans="1:6" ht="12.75">
      <c r="A374" s="3" t="s">
        <v>394</v>
      </c>
      <c r="B374" s="4">
        <v>100</v>
      </c>
      <c r="C374" s="8">
        <v>7</v>
      </c>
      <c r="D374" s="5" t="s">
        <v>11</v>
      </c>
      <c r="E374" s="42">
        <v>1.5</v>
      </c>
      <c r="F374" s="5" t="s">
        <v>3</v>
      </c>
    </row>
    <row r="375" spans="1:6" ht="12.75">
      <c r="A375" s="3" t="s">
        <v>391</v>
      </c>
      <c r="B375" s="4">
        <v>100</v>
      </c>
      <c r="C375" s="8">
        <v>7</v>
      </c>
      <c r="D375" s="5" t="s">
        <v>11</v>
      </c>
      <c r="E375" s="42">
        <v>1.1</v>
      </c>
      <c r="F375" s="5" t="s">
        <v>3</v>
      </c>
    </row>
    <row r="376" spans="1:6" ht="12.75">
      <c r="A376" s="3" t="s">
        <v>284</v>
      </c>
      <c r="B376" s="4">
        <v>100</v>
      </c>
      <c r="C376" s="8">
        <v>8</v>
      </c>
      <c r="D376" s="5" t="s">
        <v>11</v>
      </c>
      <c r="E376" s="9">
        <v>0.26</v>
      </c>
      <c r="F376" s="5" t="s">
        <v>3</v>
      </c>
    </row>
    <row r="377" spans="1:6" ht="12.75">
      <c r="A377" s="3" t="s">
        <v>285</v>
      </c>
      <c r="B377" s="4">
        <v>100</v>
      </c>
      <c r="C377" s="8">
        <v>8</v>
      </c>
      <c r="D377" s="5" t="s">
        <v>11</v>
      </c>
      <c r="E377" s="9">
        <v>2.17</v>
      </c>
      <c r="F377" s="5" t="s">
        <v>3</v>
      </c>
    </row>
    <row r="378" spans="1:6" ht="12.75">
      <c r="A378" s="3" t="s">
        <v>360</v>
      </c>
      <c r="B378" s="4">
        <v>100</v>
      </c>
      <c r="C378" s="8">
        <v>8</v>
      </c>
      <c r="D378" s="5" t="s">
        <v>11</v>
      </c>
      <c r="E378" s="42">
        <v>5.09</v>
      </c>
      <c r="F378" s="5" t="s">
        <v>3</v>
      </c>
    </row>
    <row r="379" spans="1:6" ht="12.75">
      <c r="A379" s="3" t="s">
        <v>162</v>
      </c>
      <c r="B379" s="4">
        <v>48</v>
      </c>
      <c r="C379" s="7">
        <v>8</v>
      </c>
      <c r="D379" s="5" t="s">
        <v>11</v>
      </c>
      <c r="E379" s="9">
        <v>1</v>
      </c>
      <c r="F379" s="5" t="s">
        <v>3</v>
      </c>
    </row>
    <row r="380" spans="1:6" ht="12.75">
      <c r="A380" s="3" t="s">
        <v>287</v>
      </c>
      <c r="B380" s="4">
        <v>100</v>
      </c>
      <c r="C380" s="8">
        <v>8</v>
      </c>
      <c r="D380" s="5" t="s">
        <v>11</v>
      </c>
      <c r="E380" s="9">
        <v>2.19</v>
      </c>
      <c r="F380" s="5" t="s">
        <v>3</v>
      </c>
    </row>
    <row r="381" spans="1:6" ht="12.75">
      <c r="A381" s="3" t="s">
        <v>286</v>
      </c>
      <c r="B381" s="4">
        <v>100</v>
      </c>
      <c r="C381" s="7">
        <v>8</v>
      </c>
      <c r="D381" s="5" t="s">
        <v>11</v>
      </c>
      <c r="E381" s="9">
        <v>1.86</v>
      </c>
      <c r="F381" s="5" t="s">
        <v>3</v>
      </c>
    </row>
    <row r="382" spans="1:6" ht="12.75">
      <c r="A382" s="3" t="s">
        <v>288</v>
      </c>
      <c r="B382" s="4">
        <v>100</v>
      </c>
      <c r="C382" s="8">
        <v>8</v>
      </c>
      <c r="D382" s="5" t="s">
        <v>11</v>
      </c>
      <c r="E382" s="41">
        <v>2.737</v>
      </c>
      <c r="F382" s="5" t="s">
        <v>3</v>
      </c>
    </row>
    <row r="383" spans="1:6" ht="12.75">
      <c r="A383" s="3" t="s">
        <v>289</v>
      </c>
      <c r="B383" s="4">
        <v>100</v>
      </c>
      <c r="C383" s="8">
        <v>8</v>
      </c>
      <c r="D383" s="5" t="s">
        <v>11</v>
      </c>
      <c r="E383" s="41">
        <v>2.69</v>
      </c>
      <c r="F383" s="5" t="s">
        <v>3</v>
      </c>
    </row>
    <row r="384" spans="1:6" ht="12.75">
      <c r="A384" s="3" t="s">
        <v>440</v>
      </c>
      <c r="B384" s="4">
        <v>100</v>
      </c>
      <c r="C384" s="8">
        <v>8</v>
      </c>
      <c r="D384" s="5" t="s">
        <v>11</v>
      </c>
      <c r="E384" s="41">
        <v>0.75</v>
      </c>
      <c r="F384" s="5" t="s">
        <v>3</v>
      </c>
    </row>
    <row r="385" spans="1:6" ht="12.75">
      <c r="A385" s="3" t="s">
        <v>292</v>
      </c>
      <c r="B385" s="4">
        <v>100</v>
      </c>
      <c r="C385" s="8">
        <v>8</v>
      </c>
      <c r="D385" s="5" t="s">
        <v>11</v>
      </c>
      <c r="E385" s="41">
        <v>0.6726666666666666</v>
      </c>
      <c r="F385" s="5" t="s">
        <v>3</v>
      </c>
    </row>
    <row r="386" spans="1:6" ht="12.75">
      <c r="A386" s="3" t="s">
        <v>290</v>
      </c>
      <c r="B386" s="4">
        <v>100</v>
      </c>
      <c r="C386" s="8">
        <v>8</v>
      </c>
      <c r="D386" s="5" t="s">
        <v>11</v>
      </c>
      <c r="E386" s="41">
        <v>1.26</v>
      </c>
      <c r="F386" s="5" t="s">
        <v>3</v>
      </c>
    </row>
    <row r="387" spans="1:6" ht="12.75">
      <c r="A387" s="3" t="s">
        <v>291</v>
      </c>
      <c r="B387" s="4">
        <v>100</v>
      </c>
      <c r="C387" s="8">
        <v>8</v>
      </c>
      <c r="D387" s="5" t="s">
        <v>11</v>
      </c>
      <c r="E387" s="41">
        <v>1.3166666666666667</v>
      </c>
      <c r="F387" s="5" t="s">
        <v>3</v>
      </c>
    </row>
    <row r="388" spans="1:6" ht="12.75">
      <c r="A388" s="3" t="s">
        <v>305</v>
      </c>
      <c r="B388" s="4">
        <v>100</v>
      </c>
      <c r="C388" s="8">
        <v>8</v>
      </c>
      <c r="D388" s="5" t="s">
        <v>11</v>
      </c>
      <c r="E388" s="9">
        <v>0.75</v>
      </c>
      <c r="F388" s="5" t="s">
        <v>3</v>
      </c>
    </row>
    <row r="389" spans="1:6" ht="12.75">
      <c r="A389" s="3" t="s">
        <v>293</v>
      </c>
      <c r="B389" s="4">
        <v>100</v>
      </c>
      <c r="C389" s="8">
        <v>8</v>
      </c>
      <c r="D389" s="5" t="s">
        <v>11</v>
      </c>
      <c r="E389" s="41">
        <v>0.8722222222222222</v>
      </c>
      <c r="F389" s="5" t="s">
        <v>3</v>
      </c>
    </row>
    <row r="390" spans="1:6" ht="12.75">
      <c r="A390" s="3" t="s">
        <v>294</v>
      </c>
      <c r="B390" s="4">
        <v>100</v>
      </c>
      <c r="C390" s="8">
        <v>8</v>
      </c>
      <c r="D390" s="5" t="s">
        <v>11</v>
      </c>
      <c r="E390" s="41">
        <v>0.9476</v>
      </c>
      <c r="F390" s="5" t="s">
        <v>3</v>
      </c>
    </row>
    <row r="391" spans="1:6" ht="12.75">
      <c r="A391" s="3" t="s">
        <v>163</v>
      </c>
      <c r="B391" s="4">
        <v>100</v>
      </c>
      <c r="C391" s="7">
        <v>8</v>
      </c>
      <c r="D391" s="5" t="s">
        <v>11</v>
      </c>
      <c r="E391" s="9">
        <v>9.99</v>
      </c>
      <c r="F391" s="5" t="s">
        <v>3</v>
      </c>
    </row>
    <row r="392" spans="1:6" ht="12.75">
      <c r="A392" s="3" t="s">
        <v>302</v>
      </c>
      <c r="B392" s="4">
        <v>100</v>
      </c>
      <c r="C392" s="8">
        <v>8</v>
      </c>
      <c r="D392" s="5" t="s">
        <v>11</v>
      </c>
      <c r="E392" s="9">
        <v>0.37</v>
      </c>
      <c r="F392" s="5" t="s">
        <v>3</v>
      </c>
    </row>
    <row r="393" spans="1:6" ht="12.75">
      <c r="A393" s="3" t="s">
        <v>164</v>
      </c>
      <c r="B393" s="4">
        <v>100</v>
      </c>
      <c r="C393" s="7">
        <v>8</v>
      </c>
      <c r="D393" s="5" t="s">
        <v>11</v>
      </c>
      <c r="E393" s="9">
        <v>0.29</v>
      </c>
      <c r="F393" s="5" t="s">
        <v>3</v>
      </c>
    </row>
    <row r="394" spans="1:6" ht="12.75">
      <c r="A394" s="3" t="s">
        <v>402</v>
      </c>
      <c r="B394" s="4">
        <v>100</v>
      </c>
      <c r="C394" s="8">
        <v>8</v>
      </c>
      <c r="D394" s="5" t="s">
        <v>11</v>
      </c>
      <c r="E394" s="42">
        <v>0.73</v>
      </c>
      <c r="F394" s="5" t="s">
        <v>3</v>
      </c>
    </row>
    <row r="395" spans="1:6" ht="12.75">
      <c r="A395" s="3" t="s">
        <v>399</v>
      </c>
      <c r="B395" s="4">
        <v>100</v>
      </c>
      <c r="C395" s="8">
        <v>8</v>
      </c>
      <c r="D395" s="5" t="s">
        <v>11</v>
      </c>
      <c r="E395" s="42">
        <v>90</v>
      </c>
      <c r="F395" s="5" t="s">
        <v>3</v>
      </c>
    </row>
    <row r="396" spans="1:6" ht="12.75">
      <c r="A396" s="3" t="s">
        <v>401</v>
      </c>
      <c r="B396" s="4">
        <v>100</v>
      </c>
      <c r="C396" s="8">
        <v>8</v>
      </c>
      <c r="D396" s="5" t="s">
        <v>11</v>
      </c>
      <c r="E396" s="42">
        <v>0.73</v>
      </c>
      <c r="F396" s="5" t="s">
        <v>3</v>
      </c>
    </row>
    <row r="397" spans="1:6" ht="12.75">
      <c r="A397" s="3" t="s">
        <v>400</v>
      </c>
      <c r="B397" s="4">
        <v>100</v>
      </c>
      <c r="C397" s="8">
        <v>8</v>
      </c>
      <c r="D397" s="5" t="s">
        <v>11</v>
      </c>
      <c r="E397" s="42">
        <v>0.31</v>
      </c>
      <c r="F397" s="5" t="s">
        <v>3</v>
      </c>
    </row>
    <row r="398" spans="1:6" ht="12.75">
      <c r="A398" s="3" t="s">
        <v>317</v>
      </c>
      <c r="B398" s="4">
        <v>100</v>
      </c>
      <c r="C398" s="8">
        <v>8</v>
      </c>
      <c r="D398" s="5" t="s">
        <v>11</v>
      </c>
      <c r="E398" s="9">
        <v>1.81</v>
      </c>
      <c r="F398" s="5" t="s">
        <v>3</v>
      </c>
    </row>
    <row r="399" spans="1:6" ht="12.75">
      <c r="A399" s="3" t="s">
        <v>165</v>
      </c>
      <c r="B399" s="4">
        <v>100</v>
      </c>
      <c r="C399" s="8">
        <v>4</v>
      </c>
      <c r="D399" s="5" t="s">
        <v>11</v>
      </c>
      <c r="E399" s="9">
        <v>1</v>
      </c>
      <c r="F399" s="5" t="s">
        <v>3</v>
      </c>
    </row>
    <row r="400" spans="1:6" ht="12.75">
      <c r="A400" s="3" t="s">
        <v>14</v>
      </c>
      <c r="B400" s="4">
        <v>100</v>
      </c>
      <c r="C400" s="8">
        <v>8</v>
      </c>
      <c r="D400" s="5" t="s">
        <v>11</v>
      </c>
      <c r="E400" s="9">
        <v>0.01</v>
      </c>
      <c r="F400" s="5" t="s">
        <v>3</v>
      </c>
    </row>
    <row r="401" spans="1:6" ht="12.75">
      <c r="A401" s="3" t="s">
        <v>365</v>
      </c>
      <c r="B401" s="4">
        <v>100</v>
      </c>
      <c r="C401" s="8">
        <v>8</v>
      </c>
      <c r="D401" s="5" t="s">
        <v>11</v>
      </c>
      <c r="E401" s="42">
        <v>3.29</v>
      </c>
      <c r="F401" s="5" t="s">
        <v>3</v>
      </c>
    </row>
    <row r="402" spans="1:6" ht="12.75">
      <c r="A402" s="3" t="s">
        <v>340</v>
      </c>
      <c r="B402" s="4">
        <v>86</v>
      </c>
      <c r="C402" s="8">
        <v>8</v>
      </c>
      <c r="D402" s="5" t="s">
        <v>11</v>
      </c>
      <c r="E402" s="9">
        <v>1</v>
      </c>
      <c r="F402" s="5" t="s">
        <v>3</v>
      </c>
    </row>
    <row r="403" spans="1:6" ht="12.75">
      <c r="A403" s="3" t="s">
        <v>166</v>
      </c>
      <c r="B403" s="4">
        <v>100</v>
      </c>
      <c r="C403" s="8">
        <v>4</v>
      </c>
      <c r="D403" s="5" t="s">
        <v>11</v>
      </c>
      <c r="E403" s="9">
        <v>2.48</v>
      </c>
      <c r="F403" s="5" t="s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5" sqref="E15"/>
    </sheetView>
  </sheetViews>
  <sheetFormatPr defaultColWidth="9.140625" defaultRowHeight="12.75"/>
  <cols>
    <col min="3" max="3" width="16.7109375" style="0" bestFit="1" customWidth="1"/>
    <col min="7" max="7" width="11.57421875" style="0" bestFit="1" customWidth="1"/>
  </cols>
  <sheetData>
    <row r="1" spans="1:3" ht="12.75">
      <c r="A1" s="20" t="s">
        <v>318</v>
      </c>
      <c r="B1" s="20" t="s">
        <v>319</v>
      </c>
      <c r="C1" s="20" t="s">
        <v>328</v>
      </c>
    </row>
    <row r="2" spans="1:3" ht="12.75">
      <c r="A2" s="21" t="s">
        <v>316</v>
      </c>
      <c r="B2" s="22" t="s">
        <v>320</v>
      </c>
      <c r="C2" s="17">
        <v>128</v>
      </c>
    </row>
    <row r="3" spans="1:3" ht="12.75">
      <c r="A3" s="21" t="s">
        <v>316</v>
      </c>
      <c r="B3" s="21" t="s">
        <v>316</v>
      </c>
      <c r="C3" s="17">
        <v>1</v>
      </c>
    </row>
    <row r="4" spans="1:3" ht="12.75">
      <c r="A4" s="21" t="s">
        <v>316</v>
      </c>
      <c r="B4" s="21" t="s">
        <v>324</v>
      </c>
      <c r="C4" s="17">
        <f>C3/8</f>
        <v>0.125</v>
      </c>
    </row>
    <row r="5" spans="1:3" ht="12.75">
      <c r="A5" s="21" t="s">
        <v>316</v>
      </c>
      <c r="B5" s="21" t="s">
        <v>321</v>
      </c>
      <c r="C5" s="17">
        <v>16</v>
      </c>
    </row>
    <row r="6" spans="1:6" ht="12.75">
      <c r="A6" s="21" t="s">
        <v>316</v>
      </c>
      <c r="B6" s="21" t="s">
        <v>326</v>
      </c>
      <c r="C6" s="17">
        <v>4.228</v>
      </c>
      <c r="F6" s="19"/>
    </row>
    <row r="7" spans="1:6" ht="12.75">
      <c r="A7" s="21" t="s">
        <v>316</v>
      </c>
      <c r="B7" s="21" t="s">
        <v>327</v>
      </c>
      <c r="C7" s="17">
        <f>C6/1000</f>
        <v>0.004228</v>
      </c>
      <c r="F7" s="6"/>
    </row>
    <row r="8" spans="1:6" ht="12.75">
      <c r="A8" s="21" t="s">
        <v>316</v>
      </c>
      <c r="B8" s="21" t="s">
        <v>323</v>
      </c>
      <c r="C8" s="17">
        <v>2</v>
      </c>
      <c r="F8" s="6"/>
    </row>
    <row r="9" spans="1:6" ht="12.75">
      <c r="A9" s="21" t="s">
        <v>316</v>
      </c>
      <c r="B9" s="21" t="s">
        <v>322</v>
      </c>
      <c r="C9" s="18">
        <v>4</v>
      </c>
      <c r="F9" s="6"/>
    </row>
    <row r="10" spans="1:6" ht="12.75">
      <c r="A10" s="21" t="s">
        <v>316</v>
      </c>
      <c r="B10" s="21" t="s">
        <v>17</v>
      </c>
      <c r="C10" s="17">
        <f>C8/16</f>
        <v>0.125</v>
      </c>
      <c r="F10" s="6"/>
    </row>
    <row r="11" spans="1:6" ht="12.75">
      <c r="A11" s="21" t="s">
        <v>316</v>
      </c>
      <c r="B11" s="21" t="s">
        <v>325</v>
      </c>
      <c r="C11" s="29">
        <f>C8/48</f>
        <v>0.041666666666666664</v>
      </c>
      <c r="F11" s="6"/>
    </row>
    <row r="12" spans="1:6" ht="12.75">
      <c r="A12" s="20"/>
      <c r="B12" s="20"/>
      <c r="C12" s="20"/>
      <c r="F12" s="6"/>
    </row>
    <row r="13" ht="12.75">
      <c r="F13" s="6"/>
    </row>
    <row r="14" spans="1:6" ht="12.75">
      <c r="A14" s="20" t="s">
        <v>403</v>
      </c>
      <c r="B14" s="20" t="s">
        <v>404</v>
      </c>
      <c r="C14" s="20" t="s">
        <v>328</v>
      </c>
      <c r="F14" s="6"/>
    </row>
    <row r="15" spans="1:6" ht="12.75">
      <c r="A15" s="21" t="s">
        <v>3</v>
      </c>
      <c r="B15" s="21" t="s">
        <v>406</v>
      </c>
      <c r="C15" s="17">
        <f>C16/1000</f>
        <v>0.00220462247603795</v>
      </c>
      <c r="F15" s="28"/>
    </row>
    <row r="16" spans="1:3" ht="12.75">
      <c r="A16" s="21" t="s">
        <v>3</v>
      </c>
      <c r="B16" s="21" t="s">
        <v>405</v>
      </c>
      <c r="C16" s="17">
        <v>2.20462247603795</v>
      </c>
    </row>
    <row r="17" spans="1:3" ht="12.75">
      <c r="A17" s="21" t="s">
        <v>3</v>
      </c>
      <c r="B17" s="22" t="s">
        <v>3</v>
      </c>
      <c r="C17" s="17">
        <v>1</v>
      </c>
    </row>
    <row r="18" spans="1:3" ht="12.75">
      <c r="A18" s="21" t="s">
        <v>3</v>
      </c>
      <c r="B18" s="21" t="s">
        <v>407</v>
      </c>
      <c r="C18" s="17">
        <v>0.0625</v>
      </c>
    </row>
    <row r="19" spans="1:3" ht="12.75">
      <c r="A19" s="21"/>
      <c r="B19" s="21"/>
      <c r="C19" s="17"/>
    </row>
    <row r="20" spans="1:3" ht="12.75">
      <c r="A20" s="21"/>
      <c r="B20" s="21"/>
      <c r="C20" s="17"/>
    </row>
    <row r="21" spans="1:3" ht="12.75">
      <c r="A21" s="21"/>
      <c r="B21" s="21"/>
      <c r="C21" s="17"/>
    </row>
    <row r="22" spans="1:3" ht="12.75">
      <c r="A22" s="21"/>
      <c r="B22" s="21"/>
      <c r="C22" s="18"/>
    </row>
    <row r="23" spans="1:3" ht="15">
      <c r="A23" s="21"/>
      <c r="B23" s="21"/>
      <c r="C23" s="31"/>
    </row>
    <row r="24" spans="1:3" ht="12.75">
      <c r="A24" s="21"/>
      <c r="B24" s="21"/>
      <c r="C24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F2" sqref="F2:F11"/>
    </sheetView>
  </sheetViews>
  <sheetFormatPr defaultColWidth="9.140625" defaultRowHeight="12.75"/>
  <cols>
    <col min="1" max="2" width="9.28125" style="6" bestFit="1" customWidth="1"/>
    <col min="3" max="3" width="16.7109375" style="0" bestFit="1" customWidth="1"/>
    <col min="5" max="6" width="9.28125" style="0" bestFit="1" customWidth="1"/>
    <col min="7" max="7" width="16.7109375" style="0" bestFit="1" customWidth="1"/>
  </cols>
  <sheetData>
    <row r="1" spans="1:7" ht="12.75">
      <c r="A1" s="2" t="s">
        <v>318</v>
      </c>
      <c r="B1" s="2" t="s">
        <v>319</v>
      </c>
      <c r="C1" s="1" t="s">
        <v>328</v>
      </c>
      <c r="E1" s="2" t="s">
        <v>318</v>
      </c>
      <c r="F1" s="2" t="s">
        <v>319</v>
      </c>
      <c r="G1" s="1" t="s">
        <v>328</v>
      </c>
    </row>
    <row r="2" spans="1:7" ht="12.75">
      <c r="A2" s="14" t="s">
        <v>320</v>
      </c>
      <c r="B2" s="14" t="s">
        <v>320</v>
      </c>
      <c r="C2" s="15">
        <v>1</v>
      </c>
      <c r="E2" s="6" t="s">
        <v>316</v>
      </c>
      <c r="F2" s="19" t="s">
        <v>320</v>
      </c>
      <c r="G2" s="17">
        <v>128</v>
      </c>
    </row>
    <row r="3" spans="1:7" ht="12.75">
      <c r="A3" s="6" t="s">
        <v>321</v>
      </c>
      <c r="B3" s="6" t="s">
        <v>320</v>
      </c>
      <c r="C3" s="13">
        <f>C2/8</f>
        <v>0.125</v>
      </c>
      <c r="E3" s="6" t="s">
        <v>316</v>
      </c>
      <c r="F3" s="6" t="s">
        <v>321</v>
      </c>
      <c r="G3" s="17">
        <v>16</v>
      </c>
    </row>
    <row r="4" spans="1:7" ht="12.75">
      <c r="A4" s="6" t="s">
        <v>322</v>
      </c>
      <c r="B4" s="6" t="s">
        <v>320</v>
      </c>
      <c r="C4" s="13">
        <f>C3/4</f>
        <v>0.03125</v>
      </c>
      <c r="E4" s="6" t="s">
        <v>316</v>
      </c>
      <c r="F4" s="6" t="s">
        <v>322</v>
      </c>
      <c r="G4" s="18">
        <v>4</v>
      </c>
    </row>
    <row r="5" spans="1:7" ht="12.75">
      <c r="A5" s="6" t="s">
        <v>323</v>
      </c>
      <c r="B5" s="6" t="s">
        <v>320</v>
      </c>
      <c r="C5" s="13">
        <f>C4/2</f>
        <v>0.015625</v>
      </c>
      <c r="E5" s="6" t="s">
        <v>316</v>
      </c>
      <c r="F5" s="6" t="s">
        <v>323</v>
      </c>
      <c r="G5" s="17">
        <v>2</v>
      </c>
    </row>
    <row r="6" spans="1:7" ht="12.75">
      <c r="A6" s="6" t="s">
        <v>316</v>
      </c>
      <c r="B6" s="6" t="s">
        <v>320</v>
      </c>
      <c r="C6" s="13">
        <f>C5/2</f>
        <v>0.0078125</v>
      </c>
      <c r="E6" s="6" t="s">
        <v>316</v>
      </c>
      <c r="F6" s="6" t="s">
        <v>316</v>
      </c>
      <c r="G6" s="17">
        <v>1</v>
      </c>
    </row>
    <row r="7" spans="1:7" ht="12.75">
      <c r="A7" s="6" t="s">
        <v>324</v>
      </c>
      <c r="B7" s="6" t="s">
        <v>320</v>
      </c>
      <c r="C7" s="13">
        <f>C6/8</f>
        <v>0.0009765625</v>
      </c>
      <c r="E7" s="6" t="s">
        <v>316</v>
      </c>
      <c r="F7" s="6" t="s">
        <v>324</v>
      </c>
      <c r="G7" s="17">
        <f>G6/8</f>
        <v>0.125</v>
      </c>
    </row>
    <row r="8" spans="1:7" ht="12.75">
      <c r="A8" s="6" t="s">
        <v>17</v>
      </c>
      <c r="B8" s="6" t="s">
        <v>320</v>
      </c>
      <c r="C8" s="13">
        <f>C7/2</f>
        <v>0.00048828125</v>
      </c>
      <c r="E8" s="6" t="s">
        <v>316</v>
      </c>
      <c r="F8" s="6" t="s">
        <v>17</v>
      </c>
      <c r="G8" s="17">
        <f>G6/16</f>
        <v>0.0625</v>
      </c>
    </row>
    <row r="9" spans="1:7" ht="12.75">
      <c r="A9" s="6" t="s">
        <v>325</v>
      </c>
      <c r="B9" s="6" t="s">
        <v>320</v>
      </c>
      <c r="C9" s="13">
        <f>C8/3</f>
        <v>0.00016276041666666666</v>
      </c>
      <c r="E9" s="6" t="s">
        <v>316</v>
      </c>
      <c r="F9" s="6" t="s">
        <v>325</v>
      </c>
      <c r="G9" s="17">
        <f>G6/48</f>
        <v>0.020833333333333332</v>
      </c>
    </row>
    <row r="10" spans="1:7" ht="12.75">
      <c r="A10" s="6" t="s">
        <v>326</v>
      </c>
      <c r="B10" s="6" t="s">
        <v>320</v>
      </c>
      <c r="C10" s="13">
        <v>0.03303125</v>
      </c>
      <c r="E10" s="6" t="s">
        <v>316</v>
      </c>
      <c r="F10" s="6" t="s">
        <v>326</v>
      </c>
      <c r="G10" s="17">
        <v>4.228</v>
      </c>
    </row>
    <row r="11" spans="1:7" ht="12.75">
      <c r="A11" s="6" t="s">
        <v>327</v>
      </c>
      <c r="B11" s="6" t="s">
        <v>320</v>
      </c>
      <c r="C11" s="13">
        <f>C10/1000</f>
        <v>3.303125E-05</v>
      </c>
      <c r="E11" s="6" t="s">
        <v>316</v>
      </c>
      <c r="F11" s="6" t="s">
        <v>327</v>
      </c>
      <c r="G11" s="17">
        <f>G10/1000</f>
        <v>0.004228</v>
      </c>
    </row>
    <row r="12" spans="1:3" ht="12.75">
      <c r="A12" s="16" t="s">
        <v>320</v>
      </c>
      <c r="B12" s="16" t="s">
        <v>321</v>
      </c>
      <c r="C12" s="15">
        <v>8</v>
      </c>
    </row>
    <row r="13" spans="1:3" ht="12.75">
      <c r="A13" s="6" t="s">
        <v>321</v>
      </c>
      <c r="B13" s="6" t="s">
        <v>321</v>
      </c>
      <c r="C13" s="13">
        <f>C12/8</f>
        <v>1</v>
      </c>
    </row>
    <row r="14" spans="1:3" ht="12.75">
      <c r="A14" s="6" t="s">
        <v>322</v>
      </c>
      <c r="B14" s="6" t="s">
        <v>321</v>
      </c>
      <c r="C14" s="13">
        <f>C13/4</f>
        <v>0.25</v>
      </c>
    </row>
    <row r="15" spans="1:3" ht="12.75">
      <c r="A15" s="6" t="s">
        <v>323</v>
      </c>
      <c r="B15" s="6" t="s">
        <v>321</v>
      </c>
      <c r="C15" s="13">
        <f>C14/2</f>
        <v>0.125</v>
      </c>
    </row>
    <row r="16" spans="1:3" ht="12.75">
      <c r="A16" s="6" t="s">
        <v>316</v>
      </c>
      <c r="B16" s="6" t="s">
        <v>321</v>
      </c>
      <c r="C16" s="13">
        <f>C15/2</f>
        <v>0.0625</v>
      </c>
    </row>
    <row r="17" spans="1:3" ht="12.75">
      <c r="A17" s="6" t="s">
        <v>324</v>
      </c>
      <c r="B17" s="6" t="s">
        <v>321</v>
      </c>
      <c r="C17" s="13">
        <f>C16/8</f>
        <v>0.0078125</v>
      </c>
    </row>
    <row r="18" spans="1:3" ht="12.75">
      <c r="A18" s="6" t="s">
        <v>17</v>
      </c>
      <c r="B18" s="6" t="s">
        <v>321</v>
      </c>
      <c r="C18" s="13">
        <f>C17/2</f>
        <v>0.00390625</v>
      </c>
    </row>
    <row r="19" spans="1:3" ht="12.75">
      <c r="A19" s="6" t="s">
        <v>325</v>
      </c>
      <c r="B19" s="6" t="s">
        <v>321</v>
      </c>
      <c r="C19" s="13">
        <f>C18/3</f>
        <v>0.0013020833333333333</v>
      </c>
    </row>
    <row r="20" spans="1:3" ht="12.75">
      <c r="A20" s="6" t="s">
        <v>326</v>
      </c>
      <c r="B20" s="6" t="s">
        <v>321</v>
      </c>
      <c r="C20" s="13">
        <v>1.03303125</v>
      </c>
    </row>
    <row r="21" spans="1:3" ht="12.75">
      <c r="A21" s="6" t="s">
        <v>327</v>
      </c>
      <c r="B21" s="6" t="s">
        <v>321</v>
      </c>
      <c r="C21" s="13">
        <f>C20/1000</f>
        <v>0.00103303125</v>
      </c>
    </row>
    <row r="22" spans="1:3" ht="12.75">
      <c r="A22" s="16" t="s">
        <v>320</v>
      </c>
      <c r="B22" s="16" t="s">
        <v>322</v>
      </c>
      <c r="C22" s="15">
        <v>32</v>
      </c>
    </row>
    <row r="23" spans="1:3" ht="12.75">
      <c r="A23" s="6" t="s">
        <v>321</v>
      </c>
      <c r="B23" s="6" t="s">
        <v>322</v>
      </c>
      <c r="C23" s="13">
        <f>C22/8</f>
        <v>4</v>
      </c>
    </row>
    <row r="24" spans="1:3" ht="12.75">
      <c r="A24" s="6" t="s">
        <v>322</v>
      </c>
      <c r="B24" s="6" t="s">
        <v>322</v>
      </c>
      <c r="C24" s="13">
        <f>C23/4</f>
        <v>1</v>
      </c>
    </row>
    <row r="25" spans="1:3" ht="12.75">
      <c r="A25" s="6" t="s">
        <v>323</v>
      </c>
      <c r="B25" s="6" t="s">
        <v>322</v>
      </c>
      <c r="C25" s="13">
        <f>C24/2</f>
        <v>0.5</v>
      </c>
    </row>
    <row r="26" spans="1:3" ht="12.75">
      <c r="A26" s="6" t="s">
        <v>316</v>
      </c>
      <c r="B26" s="6" t="s">
        <v>322</v>
      </c>
      <c r="C26" s="13">
        <f>C25/2</f>
        <v>0.25</v>
      </c>
    </row>
    <row r="27" spans="1:3" ht="12.75">
      <c r="A27" s="6" t="s">
        <v>324</v>
      </c>
      <c r="B27" s="6" t="s">
        <v>322</v>
      </c>
      <c r="C27" s="13">
        <f>C26/8</f>
        <v>0.03125</v>
      </c>
    </row>
    <row r="28" spans="1:3" ht="12.75">
      <c r="A28" s="6" t="s">
        <v>17</v>
      </c>
      <c r="B28" s="6" t="s">
        <v>322</v>
      </c>
      <c r="C28" s="13">
        <f>C27/2</f>
        <v>0.015625</v>
      </c>
    </row>
    <row r="29" spans="1:3" ht="12.75">
      <c r="A29" s="6" t="s">
        <v>325</v>
      </c>
      <c r="B29" s="6" t="s">
        <v>322</v>
      </c>
      <c r="C29" s="13">
        <f>C28/3</f>
        <v>0.005208333333333333</v>
      </c>
    </row>
    <row r="30" spans="1:3" ht="12.75">
      <c r="A30" s="6" t="s">
        <v>326</v>
      </c>
      <c r="B30" s="6" t="s">
        <v>322</v>
      </c>
      <c r="C30" s="13">
        <v>1.03303125</v>
      </c>
    </row>
    <row r="31" spans="1:3" ht="12.75">
      <c r="A31" s="6" t="s">
        <v>327</v>
      </c>
      <c r="B31" s="6" t="s">
        <v>322</v>
      </c>
      <c r="C31" s="13">
        <f>C30/1000</f>
        <v>0.00103303125</v>
      </c>
    </row>
    <row r="32" spans="1:3" ht="12.75">
      <c r="A32" s="16" t="s">
        <v>320</v>
      </c>
      <c r="B32" s="16" t="s">
        <v>323</v>
      </c>
      <c r="C32" s="15">
        <v>64</v>
      </c>
    </row>
    <row r="33" spans="1:3" ht="12.75">
      <c r="A33" s="6" t="s">
        <v>321</v>
      </c>
      <c r="B33" s="6" t="s">
        <v>323</v>
      </c>
      <c r="C33" s="13">
        <f>C32/8</f>
        <v>8</v>
      </c>
    </row>
    <row r="34" spans="1:3" ht="12.75">
      <c r="A34" s="6" t="s">
        <v>322</v>
      </c>
      <c r="B34" s="6" t="s">
        <v>323</v>
      </c>
      <c r="C34" s="13">
        <f>C33/4</f>
        <v>2</v>
      </c>
    </row>
    <row r="35" spans="1:3" ht="12.75">
      <c r="A35" s="6" t="s">
        <v>323</v>
      </c>
      <c r="B35" s="6" t="s">
        <v>323</v>
      </c>
      <c r="C35" s="13">
        <f>C34/2</f>
        <v>1</v>
      </c>
    </row>
    <row r="36" spans="1:3" ht="12.75">
      <c r="A36" s="6" t="s">
        <v>316</v>
      </c>
      <c r="B36" s="6" t="s">
        <v>323</v>
      </c>
      <c r="C36" s="13">
        <f>C35/2</f>
        <v>0.5</v>
      </c>
    </row>
    <row r="37" spans="1:3" ht="12.75">
      <c r="A37" s="6" t="s">
        <v>324</v>
      </c>
      <c r="B37" s="6" t="s">
        <v>323</v>
      </c>
      <c r="C37" s="13">
        <f>C36/8</f>
        <v>0.0625</v>
      </c>
    </row>
    <row r="38" spans="1:3" ht="12.75">
      <c r="A38" s="6" t="s">
        <v>17</v>
      </c>
      <c r="B38" s="6" t="s">
        <v>323</v>
      </c>
      <c r="C38" s="13">
        <f>C37/2</f>
        <v>0.03125</v>
      </c>
    </row>
    <row r="39" spans="1:3" ht="12.75">
      <c r="A39" s="6" t="s">
        <v>325</v>
      </c>
      <c r="B39" s="6" t="s">
        <v>323</v>
      </c>
      <c r="C39" s="13">
        <f>C38/3</f>
        <v>0.010416666666666666</v>
      </c>
    </row>
    <row r="40" spans="1:3" ht="12.75">
      <c r="A40" s="6" t="s">
        <v>326</v>
      </c>
      <c r="B40" s="6" t="s">
        <v>323</v>
      </c>
      <c r="C40" s="13">
        <v>1.03303125</v>
      </c>
    </row>
    <row r="41" spans="1:3" ht="12.75">
      <c r="A41" s="6" t="s">
        <v>327</v>
      </c>
      <c r="B41" s="6" t="s">
        <v>323</v>
      </c>
      <c r="C41" s="13">
        <f>C40/1000</f>
        <v>0.00103303125</v>
      </c>
    </row>
    <row r="42" spans="1:3" ht="12.75">
      <c r="A42" s="16" t="s">
        <v>320</v>
      </c>
      <c r="B42" s="16" t="s">
        <v>316</v>
      </c>
      <c r="C42" s="15">
        <v>128</v>
      </c>
    </row>
    <row r="43" spans="1:3" ht="12.75">
      <c r="A43" s="6" t="s">
        <v>321</v>
      </c>
      <c r="B43" s="6" t="s">
        <v>316</v>
      </c>
      <c r="C43" s="13">
        <f>C42/8</f>
        <v>16</v>
      </c>
    </row>
    <row r="44" spans="1:3" ht="12.75">
      <c r="A44" s="6" t="s">
        <v>322</v>
      </c>
      <c r="B44" s="6" t="s">
        <v>316</v>
      </c>
      <c r="C44" s="13">
        <f>C43/4</f>
        <v>4</v>
      </c>
    </row>
    <row r="45" spans="1:3" ht="12.75">
      <c r="A45" s="6" t="s">
        <v>323</v>
      </c>
      <c r="B45" s="6" t="s">
        <v>316</v>
      </c>
      <c r="C45" s="13">
        <f>C44/2</f>
        <v>2</v>
      </c>
    </row>
    <row r="46" spans="1:3" ht="12.75">
      <c r="A46" s="6" t="s">
        <v>316</v>
      </c>
      <c r="B46" s="6" t="s">
        <v>316</v>
      </c>
      <c r="C46" s="13">
        <f>C45/2</f>
        <v>1</v>
      </c>
    </row>
    <row r="47" spans="1:3" ht="12.75">
      <c r="A47" s="6" t="s">
        <v>324</v>
      </c>
      <c r="B47" s="6" t="s">
        <v>316</v>
      </c>
      <c r="C47" s="13">
        <f>C46/8</f>
        <v>0.125</v>
      </c>
    </row>
    <row r="48" spans="1:3" ht="12.75">
      <c r="A48" s="6" t="s">
        <v>17</v>
      </c>
      <c r="B48" s="6" t="s">
        <v>316</v>
      </c>
      <c r="C48" s="13">
        <f>C47/2</f>
        <v>0.0625</v>
      </c>
    </row>
    <row r="49" spans="1:3" ht="12.75">
      <c r="A49" s="6" t="s">
        <v>325</v>
      </c>
      <c r="B49" s="6" t="s">
        <v>316</v>
      </c>
      <c r="C49" s="13">
        <f>C48/3</f>
        <v>0.020833333333333332</v>
      </c>
    </row>
    <row r="50" spans="1:3" ht="12.75">
      <c r="A50" s="6" t="s">
        <v>326</v>
      </c>
      <c r="B50" s="6" t="s">
        <v>316</v>
      </c>
      <c r="C50" s="13">
        <v>1.03303125</v>
      </c>
    </row>
    <row r="51" spans="1:3" ht="12.75">
      <c r="A51" s="6" t="s">
        <v>327</v>
      </c>
      <c r="B51" s="6" t="s">
        <v>316</v>
      </c>
      <c r="C51" s="13">
        <f>C50/1000</f>
        <v>0.00103303125</v>
      </c>
    </row>
    <row r="52" spans="1:3" ht="12.75">
      <c r="A52" s="16" t="s">
        <v>320</v>
      </c>
      <c r="B52" s="16" t="s">
        <v>324</v>
      </c>
      <c r="C52" s="15">
        <v>1024</v>
      </c>
    </row>
    <row r="53" spans="1:3" ht="12.75">
      <c r="A53" s="6" t="s">
        <v>321</v>
      </c>
      <c r="B53" s="6" t="s">
        <v>324</v>
      </c>
      <c r="C53" s="13">
        <f>C52/8</f>
        <v>128</v>
      </c>
    </row>
    <row r="54" spans="1:3" ht="12.75">
      <c r="A54" s="6" t="s">
        <v>322</v>
      </c>
      <c r="B54" s="6" t="s">
        <v>324</v>
      </c>
      <c r="C54" s="13">
        <f>C53/4</f>
        <v>32</v>
      </c>
    </row>
    <row r="55" spans="1:3" ht="12.75">
      <c r="A55" s="6" t="s">
        <v>323</v>
      </c>
      <c r="B55" s="6" t="s">
        <v>324</v>
      </c>
      <c r="C55" s="13">
        <f>C54/2</f>
        <v>16</v>
      </c>
    </row>
    <row r="56" spans="1:3" ht="12.75">
      <c r="A56" s="6" t="s">
        <v>316</v>
      </c>
      <c r="B56" s="6" t="s">
        <v>324</v>
      </c>
      <c r="C56" s="13">
        <f>C55/2</f>
        <v>8</v>
      </c>
    </row>
    <row r="57" spans="1:3" ht="12.75">
      <c r="A57" s="6" t="s">
        <v>324</v>
      </c>
      <c r="B57" s="6" t="s">
        <v>324</v>
      </c>
      <c r="C57" s="13">
        <f>C56/8</f>
        <v>1</v>
      </c>
    </row>
    <row r="58" spans="1:3" ht="12.75">
      <c r="A58" s="6" t="s">
        <v>17</v>
      </c>
      <c r="B58" s="6" t="s">
        <v>324</v>
      </c>
      <c r="C58" s="13">
        <f>C57/2</f>
        <v>0.5</v>
      </c>
    </row>
    <row r="59" spans="1:3" ht="12.75">
      <c r="A59" s="6" t="s">
        <v>325</v>
      </c>
      <c r="B59" s="6" t="s">
        <v>324</v>
      </c>
      <c r="C59" s="13">
        <f>C58/3</f>
        <v>0.16666666666666666</v>
      </c>
    </row>
    <row r="60" spans="1:3" ht="12.75">
      <c r="A60" s="6" t="s">
        <v>326</v>
      </c>
      <c r="B60" s="6" t="s">
        <v>324</v>
      </c>
      <c r="C60" s="13">
        <v>1.03303125</v>
      </c>
    </row>
    <row r="61" spans="1:3" ht="12.75">
      <c r="A61" s="6" t="s">
        <v>327</v>
      </c>
      <c r="B61" s="6" t="s">
        <v>324</v>
      </c>
      <c r="C61" s="13">
        <f>C60/1000</f>
        <v>0.00103303125</v>
      </c>
    </row>
    <row r="62" spans="1:3" ht="12.75">
      <c r="A62" s="16" t="s">
        <v>320</v>
      </c>
      <c r="B62" s="16" t="s">
        <v>17</v>
      </c>
      <c r="C62" s="15">
        <v>2048</v>
      </c>
    </row>
    <row r="63" spans="1:3" ht="12.75">
      <c r="A63" s="6" t="s">
        <v>321</v>
      </c>
      <c r="B63" s="6" t="s">
        <v>17</v>
      </c>
      <c r="C63" s="13">
        <f>C62/8</f>
        <v>256</v>
      </c>
    </row>
    <row r="64" spans="1:3" ht="12.75">
      <c r="A64" s="6" t="s">
        <v>322</v>
      </c>
      <c r="B64" s="6" t="s">
        <v>17</v>
      </c>
      <c r="C64" s="13">
        <f>C63/4</f>
        <v>64</v>
      </c>
    </row>
    <row r="65" spans="1:3" ht="12.75">
      <c r="A65" s="6" t="s">
        <v>323</v>
      </c>
      <c r="B65" s="6" t="s">
        <v>17</v>
      </c>
      <c r="C65" s="13">
        <f>C64/2</f>
        <v>32</v>
      </c>
    </row>
    <row r="66" spans="1:3" ht="12.75">
      <c r="A66" s="6" t="s">
        <v>316</v>
      </c>
      <c r="B66" s="6" t="s">
        <v>17</v>
      </c>
      <c r="C66" s="13">
        <f>C65/2</f>
        <v>16</v>
      </c>
    </row>
    <row r="67" spans="1:3" ht="12.75">
      <c r="A67" s="6" t="s">
        <v>324</v>
      </c>
      <c r="B67" s="6" t="s">
        <v>17</v>
      </c>
      <c r="C67" s="13">
        <f>C66/8</f>
        <v>2</v>
      </c>
    </row>
    <row r="68" spans="1:3" ht="12.75">
      <c r="A68" s="6" t="s">
        <v>17</v>
      </c>
      <c r="B68" s="6" t="s">
        <v>17</v>
      </c>
      <c r="C68" s="13">
        <f>C67/2</f>
        <v>1</v>
      </c>
    </row>
    <row r="69" spans="1:3" ht="12.75">
      <c r="A69" s="6" t="s">
        <v>325</v>
      </c>
      <c r="B69" s="6" t="s">
        <v>17</v>
      </c>
      <c r="C69" s="13">
        <f>C68/3</f>
        <v>0.3333333333333333</v>
      </c>
    </row>
    <row r="70" spans="1:3" ht="12.75">
      <c r="A70" s="6" t="s">
        <v>326</v>
      </c>
      <c r="B70" s="6" t="s">
        <v>17</v>
      </c>
      <c r="C70" s="13">
        <v>1.03303125</v>
      </c>
    </row>
    <row r="71" spans="1:3" ht="12.75">
      <c r="A71" s="6" t="s">
        <v>327</v>
      </c>
      <c r="B71" s="6" t="s">
        <v>17</v>
      </c>
      <c r="C71" s="13">
        <f>C70/1000</f>
        <v>0.00103303125</v>
      </c>
    </row>
    <row r="72" spans="1:3" ht="12.75">
      <c r="A72" s="16" t="s">
        <v>320</v>
      </c>
      <c r="B72" s="16" t="s">
        <v>325</v>
      </c>
      <c r="C72" s="15">
        <v>6144</v>
      </c>
    </row>
    <row r="73" spans="1:3" ht="12.75">
      <c r="A73" s="6" t="s">
        <v>321</v>
      </c>
      <c r="B73" s="6" t="s">
        <v>325</v>
      </c>
      <c r="C73" s="13">
        <f>C72/8</f>
        <v>768</v>
      </c>
    </row>
    <row r="74" spans="1:3" ht="12.75">
      <c r="A74" s="6" t="s">
        <v>322</v>
      </c>
      <c r="B74" s="6" t="s">
        <v>325</v>
      </c>
      <c r="C74" s="13">
        <f>C73/4</f>
        <v>192</v>
      </c>
    </row>
    <row r="75" spans="1:3" ht="12.75">
      <c r="A75" s="6" t="s">
        <v>323</v>
      </c>
      <c r="B75" s="6" t="s">
        <v>325</v>
      </c>
      <c r="C75" s="13">
        <f>C74/2</f>
        <v>96</v>
      </c>
    </row>
    <row r="76" spans="1:3" ht="12.75">
      <c r="A76" s="6" t="s">
        <v>316</v>
      </c>
      <c r="B76" s="6" t="s">
        <v>325</v>
      </c>
      <c r="C76" s="13">
        <f>C75/2</f>
        <v>48</v>
      </c>
    </row>
    <row r="77" spans="1:3" ht="12.75">
      <c r="A77" s="6" t="s">
        <v>324</v>
      </c>
      <c r="B77" s="6" t="s">
        <v>325</v>
      </c>
      <c r="C77" s="13">
        <f>C76/8</f>
        <v>6</v>
      </c>
    </row>
    <row r="78" spans="1:3" ht="12.75">
      <c r="A78" s="6" t="s">
        <v>17</v>
      </c>
      <c r="B78" s="6" t="s">
        <v>325</v>
      </c>
      <c r="C78" s="13">
        <f>C77/2</f>
        <v>3</v>
      </c>
    </row>
    <row r="79" spans="1:3" ht="12.75">
      <c r="A79" s="6" t="s">
        <v>325</v>
      </c>
      <c r="B79" s="6" t="s">
        <v>325</v>
      </c>
      <c r="C79" s="13">
        <f>C78/3</f>
        <v>1</v>
      </c>
    </row>
    <row r="80" spans="1:3" ht="12.75">
      <c r="A80" s="6" t="s">
        <v>326</v>
      </c>
      <c r="B80" s="6" t="s">
        <v>325</v>
      </c>
      <c r="C80" s="13">
        <v>1.03303125</v>
      </c>
    </row>
    <row r="81" spans="1:3" ht="12.75">
      <c r="A81" s="6" t="s">
        <v>327</v>
      </c>
      <c r="B81" s="6" t="s">
        <v>325</v>
      </c>
      <c r="C81" s="13">
        <f>C80/1000</f>
        <v>0.00103303125</v>
      </c>
    </row>
    <row r="82" spans="1:3" ht="12.75">
      <c r="A82" s="16" t="s">
        <v>320</v>
      </c>
      <c r="B82" s="16" t="s">
        <v>326</v>
      </c>
      <c r="C82" s="15">
        <f>C83*8</f>
        <v>30.2744</v>
      </c>
    </row>
    <row r="83" spans="1:3" ht="12.75">
      <c r="A83" s="6" t="s">
        <v>321</v>
      </c>
      <c r="B83" s="6" t="s">
        <v>326</v>
      </c>
      <c r="C83" s="13">
        <v>3.7843</v>
      </c>
    </row>
    <row r="84" spans="1:3" ht="12.75">
      <c r="A84" s="6" t="s">
        <v>322</v>
      </c>
      <c r="B84" s="6" t="s">
        <v>326</v>
      </c>
      <c r="C84" s="13">
        <f>C83/4</f>
        <v>0.946075</v>
      </c>
    </row>
    <row r="85" spans="1:3" ht="12.75">
      <c r="A85" s="6" t="s">
        <v>323</v>
      </c>
      <c r="B85" s="6" t="s">
        <v>326</v>
      </c>
      <c r="C85" s="13">
        <f>C84/2</f>
        <v>0.4730375</v>
      </c>
    </row>
    <row r="86" spans="1:3" ht="12.75">
      <c r="A86" s="6" t="s">
        <v>316</v>
      </c>
      <c r="B86" s="6" t="s">
        <v>326</v>
      </c>
      <c r="C86" s="13">
        <f>C85/2</f>
        <v>0.23651875</v>
      </c>
    </row>
    <row r="87" spans="1:3" ht="12.75">
      <c r="A87" s="6" t="s">
        <v>324</v>
      </c>
      <c r="B87" s="6" t="s">
        <v>326</v>
      </c>
      <c r="C87" s="13">
        <f>C86/8</f>
        <v>0.02956484375</v>
      </c>
    </row>
    <row r="88" spans="1:3" ht="12.75">
      <c r="A88" s="6" t="s">
        <v>17</v>
      </c>
      <c r="B88" s="6" t="s">
        <v>326</v>
      </c>
      <c r="C88" s="13">
        <f>C87/2</f>
        <v>0.014782421875</v>
      </c>
    </row>
    <row r="89" spans="1:3" ht="12.75">
      <c r="A89" s="6" t="s">
        <v>325</v>
      </c>
      <c r="B89" s="6" t="s">
        <v>326</v>
      </c>
      <c r="C89" s="13">
        <f>C88/3</f>
        <v>0.004927473958333334</v>
      </c>
    </row>
    <row r="90" spans="1:3" ht="12.75">
      <c r="A90" s="6" t="s">
        <v>326</v>
      </c>
      <c r="B90" s="6" t="s">
        <v>326</v>
      </c>
      <c r="C90" s="13">
        <v>1</v>
      </c>
    </row>
    <row r="91" spans="1:3" ht="12.75">
      <c r="A91" s="6" t="s">
        <v>327</v>
      </c>
      <c r="B91" s="6" t="s">
        <v>326</v>
      </c>
      <c r="C91" s="13">
        <f>C90/1000</f>
        <v>0.001</v>
      </c>
    </row>
    <row r="92" spans="1:3" ht="12.75">
      <c r="A92" s="16" t="s">
        <v>320</v>
      </c>
      <c r="B92" s="16" t="s">
        <v>327</v>
      </c>
      <c r="C92" s="15">
        <f>C93*8</f>
        <v>30274.4</v>
      </c>
    </row>
    <row r="93" spans="1:3" ht="12.75">
      <c r="A93" s="6" t="s">
        <v>321</v>
      </c>
      <c r="B93" s="6" t="s">
        <v>327</v>
      </c>
      <c r="C93" s="13">
        <f>3.7843*1000</f>
        <v>3784.3</v>
      </c>
    </row>
    <row r="94" spans="1:3" ht="12.75">
      <c r="A94" s="6" t="s">
        <v>322</v>
      </c>
      <c r="B94" s="6" t="s">
        <v>327</v>
      </c>
      <c r="C94" s="13">
        <f>C93/4</f>
        <v>946.075</v>
      </c>
    </row>
    <row r="95" spans="1:3" ht="12.75">
      <c r="A95" s="6" t="s">
        <v>323</v>
      </c>
      <c r="B95" s="6" t="s">
        <v>327</v>
      </c>
      <c r="C95" s="13">
        <f>C94/2</f>
        <v>473.0375</v>
      </c>
    </row>
    <row r="96" spans="1:3" ht="12.75">
      <c r="A96" s="6" t="s">
        <v>316</v>
      </c>
      <c r="B96" s="6" t="s">
        <v>327</v>
      </c>
      <c r="C96" s="13">
        <f>C95/2</f>
        <v>236.51875</v>
      </c>
    </row>
    <row r="97" spans="1:3" ht="12.75">
      <c r="A97" s="6" t="s">
        <v>324</v>
      </c>
      <c r="B97" s="6" t="s">
        <v>327</v>
      </c>
      <c r="C97" s="13">
        <f>C96/8</f>
        <v>29.56484375</v>
      </c>
    </row>
    <row r="98" spans="1:3" ht="12.75">
      <c r="A98" s="6" t="s">
        <v>17</v>
      </c>
      <c r="B98" s="6" t="s">
        <v>327</v>
      </c>
      <c r="C98" s="13">
        <f>C97/2</f>
        <v>14.782421875</v>
      </c>
    </row>
    <row r="99" spans="1:3" ht="12.75">
      <c r="A99" s="6" t="s">
        <v>325</v>
      </c>
      <c r="B99" s="6" t="s">
        <v>327</v>
      </c>
      <c r="C99" s="13">
        <f>C98/3</f>
        <v>4.927473958333334</v>
      </c>
    </row>
    <row r="100" spans="1:3" ht="12.75">
      <c r="A100" s="6" t="s">
        <v>326</v>
      </c>
      <c r="B100" s="6" t="s">
        <v>327</v>
      </c>
      <c r="C100" s="13">
        <v>1000</v>
      </c>
    </row>
    <row r="101" spans="1:3" ht="12.75">
      <c r="A101" s="6" t="s">
        <v>327</v>
      </c>
      <c r="B101" s="6" t="s">
        <v>327</v>
      </c>
      <c r="C101" s="13">
        <f>C100/1000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HIGHER EDUCATION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Instructor</dc:creator>
  <cp:keywords/>
  <dc:description/>
  <cp:lastModifiedBy>Joe Robbins</cp:lastModifiedBy>
  <cp:lastPrinted>2009-05-21T00:14:39Z</cp:lastPrinted>
  <dcterms:created xsi:type="dcterms:W3CDTF">2007-06-05T01:08:55Z</dcterms:created>
  <dcterms:modified xsi:type="dcterms:W3CDTF">2009-05-21T00:17:54Z</dcterms:modified>
  <cp:category/>
  <cp:version/>
  <cp:contentType/>
  <cp:contentStatus/>
</cp:coreProperties>
</file>